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75" windowWidth="17970" windowHeight="7680"/>
  </bookViews>
  <sheets>
    <sheet name="様式3" sheetId="2" r:id="rId1"/>
    <sheet name="記載例" sheetId="5" r:id="rId2"/>
  </sheets>
  <definedNames>
    <definedName name="_xlnm.Print_Area" localSheetId="1">記載例!$A$1:$AA$59</definedName>
    <definedName name="_xlnm.Print_Area" localSheetId="0">様式3!$A$1:$AA$59</definedName>
  </definedNames>
  <calcPr calcId="145621"/>
</workbook>
</file>

<file path=xl/calcChain.xml><?xml version="1.0" encoding="utf-8"?>
<calcChain xmlns="http://schemas.openxmlformats.org/spreadsheetml/2006/main">
  <c r="W27" i="5" l="1"/>
  <c r="W18" i="5"/>
  <c r="M25" i="5" s="1"/>
  <c r="W14" i="5"/>
  <c r="W13" i="5"/>
  <c r="D35" i="5"/>
  <c r="D34" i="5"/>
  <c r="D33" i="5"/>
  <c r="D32" i="5"/>
  <c r="D26" i="5"/>
  <c r="D25" i="5"/>
  <c r="D24" i="5"/>
  <c r="D23" i="5"/>
  <c r="W27" i="2"/>
  <c r="W14" i="2"/>
  <c r="W13" i="2"/>
  <c r="W18" i="2"/>
  <c r="D26" i="2"/>
  <c r="D25" i="2"/>
  <c r="D24" i="2"/>
  <c r="D23" i="2"/>
  <c r="D35" i="2"/>
  <c r="D34" i="2"/>
  <c r="D33" i="2"/>
  <c r="D32" i="2"/>
  <c r="M33" i="5"/>
  <c r="AD30" i="5"/>
  <c r="AD35" i="5" s="1"/>
  <c r="AD26" i="5"/>
  <c r="AD23" i="5"/>
  <c r="AD21" i="5"/>
  <c r="AD24" i="5" s="1"/>
  <c r="M16" i="5"/>
  <c r="J16" i="5"/>
  <c r="AD25" i="5" l="1"/>
  <c r="AF23" i="5" s="1"/>
  <c r="AG22" i="5" s="1"/>
  <c r="AD34" i="5"/>
  <c r="AD32" i="5"/>
  <c r="AD33" i="5"/>
  <c r="AF32" i="5" l="1"/>
  <c r="AG31" i="5" s="1"/>
  <c r="AD15" i="5"/>
  <c r="AG15" i="5" s="1"/>
  <c r="AD16" i="5"/>
  <c r="AD30" i="2" l="1"/>
  <c r="AD21" i="2"/>
  <c r="AD32" i="2" l="1"/>
  <c r="AD23" i="2"/>
  <c r="AD26" i="2"/>
  <c r="AD34" i="2"/>
  <c r="AD24" i="2"/>
  <c r="AD35" i="2"/>
  <c r="J16" i="2" l="1"/>
  <c r="M16" i="2"/>
  <c r="M33" i="2" l="1"/>
  <c r="AD33" i="2" s="1"/>
  <c r="AF32" i="2" s="1"/>
  <c r="AG31" i="2" s="1"/>
  <c r="M25" i="2"/>
  <c r="AD25" i="2" s="1"/>
  <c r="AD15" i="2" l="1"/>
  <c r="AG15" i="2" s="1"/>
  <c r="AD16" i="2"/>
  <c r="AF23" i="2"/>
  <c r="AG22" i="2" s="1"/>
</calcChain>
</file>

<file path=xl/sharedStrings.xml><?xml version="1.0" encoding="utf-8"?>
<sst xmlns="http://schemas.openxmlformats.org/spreadsheetml/2006/main" count="277" uniqueCount="93">
  <si>
    <t xml:space="preserve">  </t>
  </si>
  <si>
    <t xml:space="preserve">    ※２　地方税法第292条第１項第13号に定める「合計所得金額」から前年の給付金を除く額。</t>
  </si>
  <si>
    <t xml:space="preserve">    ※３　１円未満は切り捨てとする。</t>
  </si>
  <si>
    <t xml:space="preserve">    ※４　夫婦で受給している場合、この額の1.5倍を記載すること。</t>
  </si>
  <si>
    <t>銀行　信用金庫　信用組合　労働金庫</t>
  </si>
  <si>
    <t>金融機関コード</t>
  </si>
  <si>
    <t>今回申請する給付金の対象期間</t>
    <phoneticPr fontId="1"/>
  </si>
  <si>
    <t>今回の給付申請額※３</t>
    <phoneticPr fontId="1"/>
  </si>
  <si>
    <t xml:space="preserve">    ※１　経営開始初年度の場合は０円と記載すること。</t>
    <phoneticPr fontId="1"/>
  </si>
  <si>
    <t>添付書類</t>
    <phoneticPr fontId="1"/>
  </si>
  <si>
    <t>・農地及び主要な農業機械・施設の一覧及び契約書等の写し※</t>
    <phoneticPr fontId="1"/>
  </si>
  <si>
    <t>・離職票の原本（離職票の提示が可能な場合）</t>
    <phoneticPr fontId="1"/>
  </si>
  <si>
    <t>郵  便  局</t>
    <phoneticPr fontId="1"/>
  </si>
  <si>
    <t>記号</t>
    <phoneticPr fontId="1"/>
  </si>
  <si>
    <t>預金・貯金の種類</t>
    <phoneticPr fontId="1"/>
  </si>
  <si>
    <t>普通預金･当座預金</t>
    <phoneticPr fontId="1"/>
  </si>
  <si>
    <t>口座番号</t>
    <phoneticPr fontId="1"/>
  </si>
  <si>
    <t>口座名義人</t>
    <phoneticPr fontId="1"/>
  </si>
  <si>
    <t>店・所</t>
    <phoneticPr fontId="1"/>
  </si>
  <si>
    <t>出張所</t>
    <phoneticPr fontId="1"/>
  </si>
  <si>
    <t>円</t>
    <rPh sb="0" eb="1">
      <t>エン</t>
    </rPh>
    <phoneticPr fontId="1"/>
  </si>
  <si>
    <t>生活費の確保を目的とした国の他の事業による給付</t>
    <phoneticPr fontId="1"/>
  </si>
  <si>
    <t>（例：生活保護制度、雇用保険制度（失業手当）等）</t>
    <phoneticPr fontId="1"/>
  </si>
  <si>
    <t>給付されている</t>
    <phoneticPr fontId="1"/>
  </si>
  <si>
    <t>給付されていない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</si>
  <si>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</si>
  <si>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</si>
  <si>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</si>
  <si>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</si>
  <si>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平成</t>
    <rPh sb="0" eb="2">
      <t>ヘイセイ</t>
    </rPh>
    <phoneticPr fontId="1"/>
  </si>
  <si>
    <t>（ア）</t>
    <phoneticPr fontId="1"/>
  </si>
  <si>
    <t>（イ）</t>
    <phoneticPr fontId="1"/>
  </si>
  <si>
    <t>年間給付額</t>
    <rPh sb="0" eb="2">
      <t>ネンカン</t>
    </rPh>
    <rPh sb="2" eb="5">
      <t>キュウフガク</t>
    </rPh>
    <phoneticPr fontId="1"/>
  </si>
  <si>
    <t>ヶ月分</t>
    <rPh sb="1" eb="2">
      <t>ゲツ</t>
    </rPh>
    <rPh sb="2" eb="3">
      <t>ブン</t>
    </rPh>
    <phoneticPr fontId="1"/>
  </si>
  <si>
    <t>今年度の給付金額※３、４</t>
    <rPh sb="2" eb="3">
      <t>ド</t>
    </rPh>
    <phoneticPr fontId="1"/>
  </si>
  <si>
    <t>給付対象期間</t>
    <rPh sb="0" eb="2">
      <t>キュウフ</t>
    </rPh>
    <rPh sb="2" eb="4">
      <t>タイショウ</t>
    </rPh>
    <rPh sb="4" eb="6">
      <t>キカン</t>
    </rPh>
    <phoneticPr fontId="1"/>
  </si>
  <si>
    <t>円</t>
    <rPh sb="0" eb="1">
      <t>エン</t>
    </rPh>
    <phoneticPr fontId="1"/>
  </si>
  <si>
    <t>（350万円－（ア））×3/5で算出した額を記載</t>
    <phoneticPr fontId="1"/>
  </si>
  <si>
    <t>　　農業経営開始後の所得に限り、給付金を除く額※２を記載</t>
    <phoneticPr fontId="1"/>
  </si>
  <si>
    <t>（Ａ）</t>
    <phoneticPr fontId="1"/>
  </si>
  <si>
    <t>ただし、（ア）が100万円未満の場合は150万円</t>
    <phoneticPr fontId="1"/>
  </si>
  <si>
    <t>（B）</t>
    <phoneticPr fontId="1"/>
  </si>
  <si>
    <t>給付金の振込口座※</t>
    <phoneticPr fontId="1"/>
  </si>
  <si>
    <t>・身分を証明する書類（運転免許証、パスポート等の写し。</t>
    <phoneticPr fontId="1"/>
  </si>
  <si>
    <t>（夫婦で給付申請する場合はそれぞれの書類））※</t>
  </si>
  <si>
    <t>氏　名　　　　　　　　</t>
    <phoneticPr fontId="1"/>
  </si>
  <si>
    <t>印</t>
    <rPh sb="0" eb="1">
      <t>イン</t>
    </rPh>
    <phoneticPr fontId="1"/>
  </si>
  <si>
    <t>＋</t>
    <phoneticPr fontId="1"/>
  </si>
  <si>
    <t>農業協同組合　連合会　農林中金</t>
    <phoneticPr fontId="1"/>
  </si>
  <si>
    <t>（当座）番号</t>
    <rPh sb="4" eb="6">
      <t>バンゴウ</t>
    </rPh>
    <phoneticPr fontId="1"/>
  </si>
  <si>
    <t>□</t>
    <phoneticPr fontId="1"/>
  </si>
  <si>
    <t>青年就農給付金（経営開始型）給付申請書（平成</t>
    <rPh sb="20" eb="22">
      <t>ヘイセイ</t>
    </rPh>
    <phoneticPr fontId="1"/>
  </si>
  <si>
    <t>年度　　上期　　下期）</t>
    <rPh sb="0" eb="2">
      <t>ネンド</t>
    </rPh>
    <rPh sb="4" eb="6">
      <t>カミキ</t>
    </rPh>
    <rPh sb="8" eb="10">
      <t>シモキ</t>
    </rPh>
    <phoneticPr fontId="1"/>
  </si>
  <si>
    <t>氏   名</t>
    <phoneticPr fontId="1"/>
  </si>
  <si>
    <t>ふりがな</t>
    <phoneticPr fontId="1"/>
  </si>
  <si>
    <t>（B”）</t>
    <phoneticPr fontId="1"/>
  </si>
  <si>
    <t>（ｂ）</t>
    <phoneticPr fontId="1"/>
  </si>
  <si>
    <t>（ａ）</t>
    <phoneticPr fontId="1"/>
  </si>
  <si>
    <t>（Ｂ’）</t>
    <phoneticPr fontId="1"/>
  </si>
  <si>
    <t>（A’）</t>
    <phoneticPr fontId="1"/>
  </si>
  <si>
    <t>（A”）</t>
    <phoneticPr fontId="1"/>
  </si>
  <si>
    <t>（Ａ）＋（A’）＋(A”)＋（B）＋(B’)＋(B”)</t>
    <phoneticPr fontId="1"/>
  </si>
  <si>
    <t>日付けは西暦下二桁／月／日で記入（１６／１２／２３）　</t>
    <rPh sb="0" eb="2">
      <t>ヒツ</t>
    </rPh>
    <rPh sb="4" eb="6">
      <t>セイレキ</t>
    </rPh>
    <rPh sb="6" eb="9">
      <t>シモフタケタ</t>
    </rPh>
    <rPh sb="10" eb="11">
      <t>ツキ</t>
    </rPh>
    <rPh sb="12" eb="13">
      <t>ヒ</t>
    </rPh>
    <rPh sb="14" eb="16">
      <t>キニュウ</t>
    </rPh>
    <phoneticPr fontId="1"/>
  </si>
  <si>
    <t>網掛け部分を記入</t>
    <rPh sb="0" eb="2">
      <t>アミカ</t>
    </rPh>
    <rPh sb="3" eb="5">
      <t>ブブン</t>
    </rPh>
    <rPh sb="6" eb="8">
      <t>キニュウ</t>
    </rPh>
    <phoneticPr fontId="1"/>
  </si>
  <si>
    <t>金額の前に￥を記入</t>
    <rPh sb="0" eb="2">
      <t>キンガク</t>
    </rPh>
    <rPh sb="3" eb="4">
      <t>マエ</t>
    </rPh>
    <rPh sb="7" eb="9">
      <t>キニュウ</t>
    </rPh>
    <phoneticPr fontId="1"/>
  </si>
  <si>
    <t>金額はすべて円未満は切り捨て</t>
    <rPh sb="0" eb="2">
      <t>キンガク</t>
    </rPh>
    <rPh sb="6" eb="9">
      <t>エンミマン</t>
    </rPh>
    <rPh sb="10" eb="11">
      <t>キ</t>
    </rPh>
    <rPh sb="12" eb="13">
      <t>ス</t>
    </rPh>
    <phoneticPr fontId="1"/>
  </si>
  <si>
    <t>白抜き（年ごとの総所得）を記入すると金額が計算されます</t>
    <rPh sb="0" eb="2">
      <t>シロヌ</t>
    </rPh>
    <rPh sb="4" eb="5">
      <t>ネン</t>
    </rPh>
    <rPh sb="8" eb="11">
      <t>ソウショトク</t>
    </rPh>
    <rPh sb="13" eb="15">
      <t>キニュウ</t>
    </rPh>
    <rPh sb="18" eb="20">
      <t>キンガク</t>
    </rPh>
    <rPh sb="21" eb="23">
      <t>ケイサン</t>
    </rPh>
    <phoneticPr fontId="1"/>
  </si>
  <si>
    <t>平成</t>
    <rPh sb="0" eb="2">
      <t>ヘイセイ</t>
    </rPh>
    <phoneticPr fontId="1"/>
  </si>
  <si>
    <t>平
成</t>
    <rPh sb="0" eb="1">
      <t>ヘイ</t>
    </rPh>
    <rPh sb="2" eb="3">
      <t>セイ</t>
    </rPh>
    <phoneticPr fontId="1"/>
  </si>
  <si>
    <t>年
総
所
得
分</t>
    <rPh sb="0" eb="1">
      <t>ネン</t>
    </rPh>
    <rPh sb="2" eb="3">
      <t>ソウ</t>
    </rPh>
    <rPh sb="4" eb="5">
      <t>ショ</t>
    </rPh>
    <rPh sb="6" eb="7">
      <t>トク</t>
    </rPh>
    <rPh sb="8" eb="9">
      <t>ブン</t>
    </rPh>
    <phoneticPr fontId="1"/>
  </si>
  <si>
    <t>年度　上期給付済み金額</t>
    <rPh sb="0" eb="1">
      <t>ネン</t>
    </rPh>
    <rPh sb="1" eb="2">
      <t>ド</t>
    </rPh>
    <rPh sb="3" eb="5">
      <t>カミキ</t>
    </rPh>
    <rPh sb="5" eb="7">
      <t>キュウフ</t>
    </rPh>
    <rPh sb="7" eb="8">
      <t>ス</t>
    </rPh>
    <rPh sb="9" eb="11">
      <t>キンガク</t>
    </rPh>
    <phoneticPr fontId="1"/>
  </si>
  <si>
    <t>年度　今回給付金額</t>
    <rPh sb="0" eb="1">
      <t>ネン</t>
    </rPh>
    <rPh sb="1" eb="2">
      <t>ド</t>
    </rPh>
    <rPh sb="3" eb="5">
      <t>コンカイ</t>
    </rPh>
    <rPh sb="5" eb="7">
      <t>キュウフ</t>
    </rPh>
    <rPh sb="7" eb="9">
      <t>キンガク</t>
    </rPh>
    <phoneticPr fontId="1"/>
  </si>
  <si>
    <t>年度　下期給付予定金額</t>
    <rPh sb="0" eb="1">
      <t>ネン</t>
    </rPh>
    <rPh sb="1" eb="2">
      <t>ド</t>
    </rPh>
    <rPh sb="3" eb="5">
      <t>シモキ</t>
    </rPh>
    <rPh sb="5" eb="7">
      <t>キュウフ</t>
    </rPh>
    <rPh sb="7" eb="9">
      <t>ヨテイ</t>
    </rPh>
    <rPh sb="9" eb="11">
      <t>キンガク</t>
    </rPh>
    <phoneticPr fontId="1"/>
  </si>
  <si>
    <t>年度　給付予定金額</t>
    <rPh sb="0" eb="1">
      <t>ネン</t>
    </rPh>
    <rPh sb="1" eb="2">
      <t>ド</t>
    </rPh>
    <rPh sb="3" eb="5">
      <t>キュウフ</t>
    </rPh>
    <rPh sb="5" eb="7">
      <t>ヨテイ</t>
    </rPh>
    <rPh sb="7" eb="9">
      <t>キンガク</t>
    </rPh>
    <phoneticPr fontId="1"/>
  </si>
  <si>
    <t>年度　給付済み金額</t>
    <rPh sb="0" eb="2">
      <t>ネンド</t>
    </rPh>
    <rPh sb="3" eb="5">
      <t>キュウフ</t>
    </rPh>
    <rPh sb="5" eb="6">
      <t>ス</t>
    </rPh>
    <rPh sb="7" eb="9">
      <t>キンガク</t>
    </rPh>
    <phoneticPr fontId="1"/>
  </si>
  <si>
    <t>年度　上期給付済み金額</t>
    <rPh sb="0" eb="2">
      <t>ネンド</t>
    </rPh>
    <rPh sb="3" eb="5">
      <t>カミキ</t>
    </rPh>
    <rPh sb="5" eb="7">
      <t>キュウフ</t>
    </rPh>
    <rPh sb="7" eb="8">
      <t>ス</t>
    </rPh>
    <rPh sb="9" eb="11">
      <t>キンガク</t>
    </rPh>
    <phoneticPr fontId="1"/>
  </si>
  <si>
    <t>年度　今回給付金額</t>
    <rPh sb="0" eb="2">
      <t>ネンド</t>
    </rPh>
    <rPh sb="3" eb="5">
      <t>コンカイ</t>
    </rPh>
    <rPh sb="5" eb="7">
      <t>キュウフ</t>
    </rPh>
    <rPh sb="7" eb="9">
      <t>キンガク</t>
    </rPh>
    <phoneticPr fontId="1"/>
  </si>
  <si>
    <t>年度　下期給付予定金額</t>
    <rPh sb="0" eb="2">
      <t>ネンド</t>
    </rPh>
    <rPh sb="3" eb="5">
      <t>シモキ</t>
    </rPh>
    <rPh sb="5" eb="7">
      <t>キュウフ</t>
    </rPh>
    <rPh sb="7" eb="9">
      <t>ヨテイ</t>
    </rPh>
    <rPh sb="9" eb="11">
      <t>キンガク</t>
    </rPh>
    <phoneticPr fontId="1"/>
  </si>
  <si>
    <t>総所得金額　※１</t>
    <rPh sb="0" eb="3">
      <t>ソウショトク</t>
    </rPh>
    <rPh sb="3" eb="5">
      <t>キンガク</t>
    </rPh>
    <phoneticPr fontId="1"/>
  </si>
  <si>
    <t>金融
機関
店舗
名等</t>
    <rPh sb="3" eb="5">
      <t>キカン</t>
    </rPh>
    <rPh sb="6" eb="8">
      <t>テンポ</t>
    </rPh>
    <rPh sb="9" eb="10">
      <t>メイ</t>
    </rPh>
    <rPh sb="10" eb="11">
      <t>トウ</t>
    </rPh>
    <phoneticPr fontId="1"/>
  </si>
  <si>
    <t>今年度給付期間</t>
    <rPh sb="0" eb="3">
      <t>コンネンド</t>
    </rPh>
    <phoneticPr fontId="1"/>
  </si>
  <si>
    <t>給付内訳</t>
    <rPh sb="0" eb="2">
      <t>キュウフ</t>
    </rPh>
    <rPh sb="2" eb="4">
      <t>ウチワケ</t>
    </rPh>
    <phoneticPr fontId="1"/>
  </si>
  <si>
    <t>￥</t>
    <phoneticPr fontId="1"/>
  </si>
  <si>
    <t>－</t>
    <phoneticPr fontId="1"/>
  </si>
  <si>
    <t>※　２回目以降の申請については、前回から変更が無い場合は記入（添付）しなくてもよい。</t>
    <phoneticPr fontId="1"/>
  </si>
  <si>
    <t>（350万円－（イ））×3/5で算出した額を記載</t>
    <phoneticPr fontId="1"/>
  </si>
  <si>
    <t>ただし、（イ）が100万円未満の場合は150万円</t>
    <phoneticPr fontId="1"/>
  </si>
  <si>
    <t>・税務署等の収受印のある確定申告書の写し（前年の所得証明書発行以前に給付申請を行う場合）</t>
    <phoneticPr fontId="1"/>
  </si>
  <si>
    <t>様</t>
    <rPh sb="0" eb="1">
      <t>サマ</t>
    </rPh>
    <phoneticPr fontId="1"/>
  </si>
  <si>
    <t>片品村長</t>
    <rPh sb="0" eb="2">
      <t>カタシナ</t>
    </rPh>
    <rPh sb="2" eb="4">
      <t>ソンチョウ</t>
    </rPh>
    <phoneticPr fontId="1"/>
  </si>
  <si>
    <t>片　品　　一　郎</t>
    <rPh sb="0" eb="1">
      <t>カタ</t>
    </rPh>
    <rPh sb="2" eb="3">
      <t>シナ</t>
    </rPh>
    <rPh sb="5" eb="6">
      <t>イチ</t>
    </rPh>
    <rPh sb="7" eb="8">
      <t>ロウ</t>
    </rPh>
    <phoneticPr fontId="1"/>
  </si>
  <si>
    <t xml:space="preserve">   片品村青年就農給付金給付要綱第４の４の（１）の規定に基づき青年就農給付金（経営開始型）の給付を申請します。</t>
    <rPh sb="3" eb="6">
      <t>カタシナムラ</t>
    </rPh>
    <rPh sb="6" eb="8">
      <t>セイネン</t>
    </rPh>
    <rPh sb="8" eb="10">
      <t>シュウノウ</t>
    </rPh>
    <rPh sb="10" eb="13">
      <t>キュウフキン</t>
    </rPh>
    <rPh sb="13" eb="15">
      <t>キュウフ</t>
    </rPh>
    <rPh sb="15" eb="17">
      <t>ヨウコウ</t>
    </rPh>
    <rPh sb="17" eb="18">
      <t>ダイ</t>
    </rPh>
    <rPh sb="26" eb="28">
      <t>キテイ</t>
    </rPh>
    <rPh sb="29" eb="30">
      <t>モト</t>
    </rPh>
    <rPh sb="32" eb="34">
      <t>セイネン</t>
    </rPh>
    <rPh sb="34" eb="36">
      <t>シュウノウ</t>
    </rPh>
    <rPh sb="36" eb="39">
      <t>キュウフキン</t>
    </rPh>
    <rPh sb="40" eb="42">
      <t>ケイエイ</t>
    </rPh>
    <rPh sb="42" eb="44">
      <t>カイシ</t>
    </rPh>
    <rPh sb="44" eb="45">
      <t>カタ</t>
    </rPh>
    <rPh sb="47" eb="49">
      <t>キュウフ</t>
    </rPh>
    <rPh sb="50" eb="52">
      <t>シンセイ</t>
    </rPh>
    <phoneticPr fontId="1"/>
  </si>
  <si>
    <t xml:space="preserve"> 様式第３号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</si>
</sst>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m&quot;月&quot;dd&quot;日&quot;"/>
    <numFmt numFmtId="177" formatCode="[DBNum3][$-411]0"/>
    <numFmt numFmtId="178" formatCode="#,##0&quot;円&quot;\ "/>
    <numFmt numFmtId="179" formatCode="#,##0&quot;ヶ月&quot;\ "/>
    <numFmt numFmtId="180" formatCode="#,##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>
      <alignment vertical="center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16" xfId="0" applyFont="1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28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6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20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1" fillId="0" borderId="18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8" fontId="13" fillId="0" borderId="0" xfId="1" applyNumberFormat="1" applyFont="1" applyBorder="1" applyAlignment="1">
      <alignment vertical="center"/>
    </xf>
    <xf numFmtId="178" fontId="14" fillId="3" borderId="0" xfId="1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39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178" fontId="0" fillId="0" borderId="0" xfId="0" applyNumberFormat="1">
      <alignment vertical="center"/>
    </xf>
    <xf numFmtId="0" fontId="0" fillId="0" borderId="34" xfId="0" applyBorder="1">
      <alignment vertical="center"/>
    </xf>
    <xf numFmtId="178" fontId="13" fillId="0" borderId="26" xfId="1" applyNumberFormat="1" applyFont="1" applyBorder="1" applyAlignment="1">
      <alignment vertical="center"/>
    </xf>
    <xf numFmtId="178" fontId="13" fillId="0" borderId="29" xfId="1" applyNumberFormat="1" applyFont="1" applyBorder="1" applyAlignment="1">
      <alignment vertical="center"/>
    </xf>
    <xf numFmtId="179" fontId="13" fillId="3" borderId="20" xfId="0" applyNumberFormat="1" applyFont="1" applyFill="1" applyBorder="1">
      <alignment vertical="center"/>
    </xf>
    <xf numFmtId="178" fontId="13" fillId="0" borderId="0" xfId="1" applyNumberFormat="1" applyFont="1" applyBorder="1" applyAlignment="1">
      <alignment horizontal="right" vertical="center"/>
    </xf>
    <xf numFmtId="178" fontId="13" fillId="0" borderId="30" xfId="1" applyNumberFormat="1" applyFont="1" applyBorder="1" applyAlignment="1">
      <alignment vertical="center"/>
    </xf>
    <xf numFmtId="179" fontId="13" fillId="3" borderId="21" xfId="0" applyNumberFormat="1" applyFont="1" applyFill="1" applyBorder="1">
      <alignment vertical="center"/>
    </xf>
    <xf numFmtId="177" fontId="0" fillId="0" borderId="44" xfId="0" applyNumberFormat="1" applyFill="1" applyBorder="1" applyAlignment="1">
      <alignment horizontal="center" vertical="center"/>
    </xf>
    <xf numFmtId="178" fontId="13" fillId="0" borderId="16" xfId="1" applyNumberFormat="1" applyFont="1" applyBorder="1" applyAlignment="1">
      <alignment horizontal="right" vertical="center"/>
    </xf>
    <xf numFmtId="0" fontId="0" fillId="0" borderId="36" xfId="0" applyBorder="1">
      <alignment vertical="center"/>
    </xf>
    <xf numFmtId="0" fontId="8" fillId="0" borderId="0" xfId="0" applyFont="1" applyBorder="1">
      <alignment vertical="center"/>
    </xf>
    <xf numFmtId="178" fontId="17" fillId="0" borderId="0" xfId="1" applyNumberFormat="1" applyFont="1" applyBorder="1" applyAlignment="1">
      <alignment vertical="center"/>
    </xf>
    <xf numFmtId="178" fontId="12" fillId="0" borderId="0" xfId="0" applyNumberFormat="1" applyFont="1">
      <alignment vertical="center"/>
    </xf>
    <xf numFmtId="180" fontId="16" fillId="0" borderId="0" xfId="0" applyNumberFormat="1" applyFont="1" applyBorder="1">
      <alignment vertical="center"/>
    </xf>
    <xf numFmtId="178" fontId="18" fillId="0" borderId="26" xfId="1" applyNumberFormat="1" applyFont="1" applyBorder="1" applyAlignment="1">
      <alignment vertical="center"/>
    </xf>
    <xf numFmtId="178" fontId="15" fillId="0" borderId="0" xfId="0" applyNumberFormat="1" applyFont="1">
      <alignment vertical="center"/>
    </xf>
    <xf numFmtId="178" fontId="19" fillId="3" borderId="26" xfId="1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2" fillId="2" borderId="0" xfId="0" applyFont="1" applyFill="1">
      <alignment vertical="center"/>
    </xf>
    <xf numFmtId="0" fontId="12" fillId="2" borderId="23" xfId="0" applyFont="1" applyFill="1" applyBorder="1">
      <alignment vertical="center"/>
    </xf>
    <xf numFmtId="177" fontId="12" fillId="2" borderId="40" xfId="0" applyNumberFormat="1" applyFont="1" applyFill="1" applyBorder="1" applyAlignment="1">
      <alignment horizontal="center" vertical="center"/>
    </xf>
    <xf numFmtId="177" fontId="12" fillId="2" borderId="61" xfId="0" applyNumberFormat="1" applyFont="1" applyFill="1" applyBorder="1" applyAlignment="1">
      <alignment horizontal="center" vertical="center"/>
    </xf>
    <xf numFmtId="177" fontId="12" fillId="2" borderId="64" xfId="0" applyNumberFormat="1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0" xfId="0" applyFont="1">
      <alignment vertical="center"/>
    </xf>
    <xf numFmtId="0" fontId="9" fillId="0" borderId="30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3" xfId="0" applyBorder="1">
      <alignment vertical="center"/>
    </xf>
    <xf numFmtId="0" fontId="8" fillId="0" borderId="44" xfId="0" applyFont="1" applyFill="1" applyBorder="1">
      <alignment vertical="center"/>
    </xf>
    <xf numFmtId="0" fontId="12" fillId="0" borderId="44" xfId="0" applyFont="1" applyBorder="1">
      <alignment vertical="center"/>
    </xf>
    <xf numFmtId="0" fontId="12" fillId="0" borderId="46" xfId="0" applyFont="1" applyBorder="1">
      <alignment vertical="center"/>
    </xf>
    <xf numFmtId="177" fontId="12" fillId="0" borderId="45" xfId="0" applyNumberFormat="1" applyFont="1" applyFill="1" applyBorder="1" applyAlignment="1">
      <alignment horizontal="center" vertical="center"/>
    </xf>
    <xf numFmtId="177" fontId="12" fillId="2" borderId="47" xfId="0" applyNumberFormat="1" applyFont="1" applyFill="1" applyBorder="1" applyAlignment="1">
      <alignment horizontal="center" vertical="center"/>
    </xf>
    <xf numFmtId="177" fontId="12" fillId="2" borderId="62" xfId="0" applyNumberFormat="1" applyFont="1" applyFill="1" applyBorder="1" applyAlignment="1">
      <alignment horizontal="center" vertical="center"/>
    </xf>
    <xf numFmtId="177" fontId="12" fillId="2" borderId="63" xfId="0" applyNumberFormat="1" applyFont="1" applyFill="1" applyBorder="1" applyAlignment="1">
      <alignment horizontal="center" vertical="center"/>
    </xf>
    <xf numFmtId="177" fontId="12" fillId="2" borderId="46" xfId="0" applyNumberFormat="1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77" fontId="12" fillId="2" borderId="78" xfId="0" applyNumberFormat="1" applyFont="1" applyFill="1" applyBorder="1" applyAlignment="1">
      <alignment horizontal="center" vertical="center"/>
    </xf>
    <xf numFmtId="0" fontId="20" fillId="0" borderId="8" xfId="0" applyFont="1" applyBorder="1">
      <alignment vertical="center"/>
    </xf>
    <xf numFmtId="177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>
      <alignment vertical="center"/>
    </xf>
    <xf numFmtId="0" fontId="20" fillId="0" borderId="16" xfId="0" applyFont="1" applyBorder="1">
      <alignment vertical="center"/>
    </xf>
    <xf numFmtId="0" fontId="20" fillId="0" borderId="7" xfId="0" applyFont="1" applyBorder="1">
      <alignment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177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177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>
      <alignment vertical="center"/>
    </xf>
    <xf numFmtId="0" fontId="20" fillId="0" borderId="19" xfId="0" applyFont="1" applyBorder="1">
      <alignment vertical="center"/>
    </xf>
    <xf numFmtId="0" fontId="20" fillId="0" borderId="15" xfId="0" applyFont="1" applyBorder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77" fontId="20" fillId="2" borderId="9" xfId="0" applyNumberFormat="1" applyFont="1" applyFill="1" applyBorder="1" applyAlignment="1">
      <alignment horizontal="center" vertical="center"/>
    </xf>
    <xf numFmtId="177" fontId="20" fillId="2" borderId="0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6" xfId="0" applyFont="1" applyBorder="1">
      <alignment vertical="center"/>
    </xf>
    <xf numFmtId="0" fontId="20" fillId="0" borderId="47" xfId="0" applyFont="1" applyBorder="1" applyAlignment="1">
      <alignment horizontal="center" vertical="center"/>
    </xf>
    <xf numFmtId="0" fontId="20" fillId="0" borderId="44" xfId="0" applyFont="1" applyBorder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20" fillId="0" borderId="44" xfId="0" applyFont="1" applyFill="1" applyBorder="1">
      <alignment vertical="center"/>
    </xf>
    <xf numFmtId="0" fontId="20" fillId="0" borderId="46" xfId="0" applyFont="1" applyFill="1" applyBorder="1">
      <alignment vertical="center"/>
    </xf>
    <xf numFmtId="0" fontId="21" fillId="0" borderId="44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0" fillId="2" borderId="46" xfId="0" applyFont="1" applyFill="1" applyBorder="1">
      <alignment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0" borderId="9" xfId="0" applyFont="1" applyBorder="1">
      <alignment vertical="center"/>
    </xf>
    <xf numFmtId="0" fontId="21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1" fillId="0" borderId="8" xfId="0" applyFont="1" applyBorder="1">
      <alignment vertical="center"/>
    </xf>
    <xf numFmtId="0" fontId="20" fillId="2" borderId="71" xfId="0" applyFont="1" applyFill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>
      <alignment vertical="center"/>
    </xf>
    <xf numFmtId="0" fontId="20" fillId="0" borderId="30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2" borderId="77" xfId="0" applyFont="1" applyFill="1" applyBorder="1" applyAlignment="1">
      <alignment horizontal="center" vertical="center"/>
    </xf>
    <xf numFmtId="0" fontId="20" fillId="0" borderId="49" xfId="0" applyFont="1" applyBorder="1">
      <alignment vertical="center"/>
    </xf>
    <xf numFmtId="0" fontId="20" fillId="0" borderId="33" xfId="0" applyFont="1" applyBorder="1">
      <alignment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2" fillId="0" borderId="0" xfId="0" applyFont="1">
      <alignment vertical="center"/>
    </xf>
    <xf numFmtId="177" fontId="11" fillId="0" borderId="45" xfId="0" applyNumberFormat="1" applyFont="1" applyFill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6" xfId="0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11" fillId="0" borderId="44" xfId="0" applyFont="1" applyFill="1" applyBorder="1">
      <alignment vertical="center"/>
    </xf>
    <xf numFmtId="0" fontId="11" fillId="0" borderId="46" xfId="0" applyFont="1" applyFill="1" applyBorder="1">
      <alignment vertical="center"/>
    </xf>
    <xf numFmtId="0" fontId="3" fillId="0" borderId="4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1" fillId="2" borderId="46" xfId="0" applyFont="1" applyFill="1" applyBorder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78" fontId="11" fillId="0" borderId="0" xfId="0" applyNumberFormat="1" applyFont="1">
      <alignment vertical="center"/>
    </xf>
    <xf numFmtId="0" fontId="12" fillId="0" borderId="0" xfId="0" applyFont="1" applyFill="1">
      <alignment vertical="center"/>
    </xf>
    <xf numFmtId="0" fontId="12" fillId="0" borderId="39" xfId="0" applyFont="1" applyBorder="1">
      <alignment vertical="center"/>
    </xf>
    <xf numFmtId="0" fontId="11" fillId="0" borderId="58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15" xfId="0" applyFont="1" applyBorder="1">
      <alignment vertical="center"/>
    </xf>
    <xf numFmtId="177" fontId="11" fillId="2" borderId="9" xfId="0" applyNumberFormat="1" applyFont="1" applyFill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2" xfId="0" applyFont="1" applyBorder="1">
      <alignment vertical="center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0" borderId="19" xfId="0" applyFont="1" applyFill="1" applyBorder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>
      <alignment vertical="center"/>
    </xf>
    <xf numFmtId="177" fontId="11" fillId="0" borderId="44" xfId="0" applyNumberFormat="1" applyFont="1" applyFill="1" applyBorder="1" applyAlignment="1">
      <alignment horizontal="center" vertical="center"/>
    </xf>
    <xf numFmtId="0" fontId="12" fillId="0" borderId="44" xfId="0" applyFont="1" applyFill="1" applyBorder="1">
      <alignment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177" fontId="11" fillId="2" borderId="0" xfId="0" applyNumberFormat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0" borderId="49" xfId="0" applyFont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78" fontId="0" fillId="0" borderId="28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76" fontId="20" fillId="2" borderId="16" xfId="0" applyNumberFormat="1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6" fontId="20" fillId="2" borderId="2" xfId="0" applyNumberFormat="1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/>
    </xf>
    <xf numFmtId="0" fontId="8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/>
    </xf>
    <xf numFmtId="0" fontId="20" fillId="2" borderId="71" xfId="0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178" fontId="0" fillId="0" borderId="31" xfId="0" applyNumberForma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top" wrapText="1"/>
    </xf>
    <xf numFmtId="178" fontId="13" fillId="0" borderId="26" xfId="1" applyNumberFormat="1" applyFont="1" applyBorder="1" applyAlignment="1">
      <alignment horizontal="right" vertical="center"/>
    </xf>
    <xf numFmtId="178" fontId="13" fillId="0" borderId="60" xfId="1" applyNumberFormat="1" applyFont="1" applyBorder="1" applyAlignment="1">
      <alignment horizontal="right" vertical="center"/>
    </xf>
    <xf numFmtId="176" fontId="20" fillId="2" borderId="45" xfId="0" applyNumberFormat="1" applyFont="1" applyFill="1" applyBorder="1" applyAlignment="1">
      <alignment horizontal="center" vertical="center"/>
    </xf>
    <xf numFmtId="176" fontId="20" fillId="2" borderId="44" xfId="0" applyNumberFormat="1" applyFont="1" applyFill="1" applyBorder="1" applyAlignment="1">
      <alignment horizontal="center" vertical="center"/>
    </xf>
    <xf numFmtId="176" fontId="20" fillId="2" borderId="46" xfId="0" applyNumberFormat="1" applyFont="1" applyFill="1" applyBorder="1" applyAlignment="1">
      <alignment horizontal="center" vertical="center"/>
    </xf>
    <xf numFmtId="177" fontId="20" fillId="0" borderId="45" xfId="0" applyNumberFormat="1" applyFont="1" applyFill="1" applyBorder="1" applyAlignment="1">
      <alignment horizontal="center" vertical="center"/>
    </xf>
    <xf numFmtId="177" fontId="20" fillId="0" borderId="44" xfId="0" applyNumberFormat="1" applyFont="1" applyFill="1" applyBorder="1" applyAlignment="1">
      <alignment horizontal="center" vertical="center"/>
    </xf>
    <xf numFmtId="176" fontId="20" fillId="2" borderId="49" xfId="0" applyNumberFormat="1" applyFont="1" applyFill="1" applyBorder="1" applyAlignment="1">
      <alignment horizontal="center" vertical="center"/>
    </xf>
    <xf numFmtId="176" fontId="20" fillId="2" borderId="30" xfId="0" applyNumberFormat="1" applyFont="1" applyFill="1" applyBorder="1" applyAlignment="1">
      <alignment horizontal="center" vertical="center"/>
    </xf>
    <xf numFmtId="176" fontId="20" fillId="2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7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76" fontId="11" fillId="2" borderId="45" xfId="0" applyNumberFormat="1" applyFont="1" applyFill="1" applyBorder="1" applyAlignment="1">
      <alignment horizontal="center" vertical="center"/>
    </xf>
    <xf numFmtId="176" fontId="11" fillId="2" borderId="44" xfId="0" applyNumberFormat="1" applyFont="1" applyFill="1" applyBorder="1" applyAlignment="1">
      <alignment horizontal="center" vertical="center"/>
    </xf>
    <xf numFmtId="176" fontId="11" fillId="2" borderId="46" xfId="0" applyNumberFormat="1" applyFont="1" applyFill="1" applyBorder="1" applyAlignment="1">
      <alignment horizontal="center" vertical="center"/>
    </xf>
    <xf numFmtId="177" fontId="11" fillId="0" borderId="45" xfId="0" applyNumberFormat="1" applyFont="1" applyFill="1" applyBorder="1" applyAlignment="1">
      <alignment horizontal="center" vertical="center"/>
    </xf>
    <xf numFmtId="177" fontId="11" fillId="0" borderId="44" xfId="0" applyNumberFormat="1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>
      <alignment horizontal="center" vertical="center"/>
    </xf>
    <xf numFmtId="176" fontId="11" fillId="2" borderId="30" xfId="0" applyNumberFormat="1" applyFont="1" applyFill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8" fontId="11" fillId="0" borderId="31" xfId="0" applyNumberFormat="1" applyFont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justify" wrapText="1"/>
    </xf>
    <xf numFmtId="0" fontId="11" fillId="0" borderId="15" xfId="0" applyFont="1" applyBorder="1" applyAlignment="1">
      <alignment horizontal="center" vertical="justify" wrapText="1"/>
    </xf>
    <xf numFmtId="0" fontId="11" fillId="0" borderId="18" xfId="0" applyFont="1" applyBorder="1" applyAlignment="1">
      <alignment horizontal="center" vertical="justify" wrapText="1"/>
    </xf>
    <xf numFmtId="0" fontId="11" fillId="0" borderId="9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justify" wrapText="1"/>
    </xf>
    <xf numFmtId="0" fontId="11" fillId="0" borderId="7" xfId="0" applyFont="1" applyBorder="1" applyAlignment="1">
      <alignment horizontal="center" vertical="justify" wrapText="1"/>
    </xf>
    <xf numFmtId="0" fontId="12" fillId="0" borderId="1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190499</xdr:colOff>
      <xdr:row>2</xdr:row>
      <xdr:rowOff>9526</xdr:rowOff>
    </xdr:from>
    <xdr:to>
      <xdr:col>20</xdr:col>
      <xdr:colOff>180975</xdr:colOff>
      <xdr:row>3</xdr:row>
      <xdr:rowOff>0</xdr:rowOff>
    </xdr:to>
    <xdr:sp macro="" textlink="">
      <xdr:nvSpPr>
        <xdr:cNvPr id="2" name="円/楕円 1"/>
        <xdr:cNvSpPr/>
      </xdr:nvSpPr>
      <xdr:spPr>
        <a:xfrm>
          <a:off x="4838699" y="352426"/>
          <a:ext cx="523876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8000">
              <a:solidFill>
                <a:sysClr val="windowText" lastClr="000000"/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57150</xdr:colOff>
      <xdr:row>0</xdr:row>
      <xdr:rowOff>85725</xdr:rowOff>
    </xdr:from>
    <xdr:to>
      <xdr:col>10</xdr:col>
      <xdr:colOff>9525</xdr:colOff>
      <xdr:row>2</xdr:row>
      <xdr:rowOff>38100</xdr:rowOff>
    </xdr:to>
    <xdr:sp macro="" textlink="">
      <xdr:nvSpPr>
        <xdr:cNvPr id="4" name="角丸四角形 3"/>
        <xdr:cNvSpPr/>
      </xdr:nvSpPr>
      <xdr:spPr>
        <a:xfrm>
          <a:off x="1238250" y="85725"/>
          <a:ext cx="1285875" cy="295275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記載例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61"/>
  <sheetViews>
    <sheetView tabSelected="1" view="pageBreakPreview" zoomScaleNormal="100" zoomScaleSheetLayoutView="100" workbookViewId="0">
      <selection activeCell="M2" sqref="M2"/>
    </sheetView>
  </sheetViews>
  <sheetFormatPr defaultRowHeight="13.5"/>
  <cols>
    <col min="1" max="1" width="0.625" customWidth="1"/>
    <col min="2" max="2" width="3.5" customWidth="1"/>
    <col min="3" max="3" width="4.375" customWidth="1"/>
    <col min="4" max="25" width="3.5" customWidth="1"/>
    <col min="26" max="26" width="3.5" style="3" customWidth="1"/>
    <col min="27" max="27" width="0.625" customWidth="1"/>
    <col min="28" max="28" width="1.25" customWidth="1"/>
    <col min="29" max="29" width="4.375" customWidth="1"/>
    <col min="30" max="30" width="14.25" customWidth="1"/>
    <col min="31" max="31" width="3.125" customWidth="1"/>
    <col min="32" max="32" width="15.5" customWidth="1"/>
    <col min="33" max="33" width="3.5" customWidth="1"/>
  </cols>
  <sheetData>
    <row r="1" spans="1:35" ht="9.75" customHeight="1">
      <c r="B1" s="298" t="s">
        <v>92</v>
      </c>
      <c r="C1" s="299"/>
      <c r="D1" s="299"/>
    </row>
    <row r="2" spans="1:35" s="25" customFormat="1" ht="17.25" customHeight="1">
      <c r="B2" s="299"/>
      <c r="C2" s="299"/>
      <c r="D2" s="299"/>
      <c r="Z2" s="30"/>
    </row>
    <row r="3" spans="1:35" s="43" customFormat="1" ht="21" customHeight="1">
      <c r="C3" s="44"/>
      <c r="D3" s="44" t="s">
        <v>51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12"/>
      <c r="R3" s="44" t="s">
        <v>52</v>
      </c>
      <c r="S3" s="44"/>
      <c r="T3" s="44"/>
      <c r="U3" s="44"/>
      <c r="V3" s="44"/>
      <c r="W3" s="44"/>
      <c r="X3" s="44"/>
      <c r="Y3" s="44"/>
      <c r="Z3" s="44"/>
      <c r="AC3" t="s">
        <v>63</v>
      </c>
    </row>
    <row r="4" spans="1:35" s="46" customFormat="1" ht="9">
      <c r="C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63"/>
      <c r="R4" s="122"/>
      <c r="S4" s="122"/>
      <c r="T4" s="122"/>
      <c r="U4" s="122"/>
      <c r="V4" s="122"/>
      <c r="W4" s="122"/>
      <c r="X4" s="122"/>
      <c r="Y4" s="122"/>
      <c r="Z4" s="122"/>
    </row>
    <row r="5" spans="1:35" ht="17.25" customHeight="1">
      <c r="S5" s="349" t="s">
        <v>29</v>
      </c>
      <c r="T5" s="349"/>
      <c r="V5" t="s">
        <v>25</v>
      </c>
      <c r="X5" t="s">
        <v>26</v>
      </c>
      <c r="Z5" s="3" t="s">
        <v>27</v>
      </c>
      <c r="AC5" t="s">
        <v>62</v>
      </c>
    </row>
    <row r="6" spans="1:35" ht="17.25" customHeight="1">
      <c r="C6" s="119" t="s">
        <v>89</v>
      </c>
      <c r="F6" s="381"/>
      <c r="G6" s="381"/>
      <c r="H6" s="381"/>
      <c r="I6" s="381"/>
      <c r="J6" s="381"/>
      <c r="K6" t="s">
        <v>88</v>
      </c>
      <c r="AC6" t="s">
        <v>64</v>
      </c>
    </row>
    <row r="7" spans="1:35" s="28" customFormat="1" ht="10.5">
      <c r="B7" s="28" t="s">
        <v>0</v>
      </c>
      <c r="Z7" s="31"/>
    </row>
    <row r="8" spans="1:35" ht="17.25" customHeight="1">
      <c r="Q8" t="s">
        <v>45</v>
      </c>
      <c r="S8" s="382"/>
      <c r="T8" s="382"/>
      <c r="U8" s="382"/>
      <c r="V8" s="382"/>
      <c r="W8" s="382"/>
      <c r="Y8" t="s">
        <v>46</v>
      </c>
      <c r="AC8" t="s">
        <v>65</v>
      </c>
    </row>
    <row r="9" spans="1:35" s="28" customFormat="1" ht="10.5">
      <c r="B9" s="28" t="s">
        <v>0</v>
      </c>
      <c r="Z9" s="31"/>
    </row>
    <row r="10" spans="1:35" ht="18.75" customHeight="1">
      <c r="B10" s="380" t="s">
        <v>91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</row>
    <row r="11" spans="1:35" ht="18.75" customHeight="1"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</row>
    <row r="12" spans="1:35" s="36" customFormat="1" ht="9.75" thickBot="1"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1"/>
    </row>
    <row r="13" spans="1:35" ht="14.25" thickBot="1">
      <c r="B13" s="170" t="s">
        <v>80</v>
      </c>
      <c r="C13" s="171"/>
      <c r="D13" s="171"/>
      <c r="E13" s="171"/>
      <c r="F13" s="171"/>
      <c r="G13" s="171"/>
      <c r="H13" s="171"/>
      <c r="I13" s="172"/>
      <c r="J13" s="372"/>
      <c r="K13" s="373"/>
      <c r="L13" s="373"/>
      <c r="M13" s="373"/>
      <c r="N13" s="373"/>
      <c r="O13" s="374"/>
      <c r="P13" s="173" t="s">
        <v>28</v>
      </c>
      <c r="Q13" s="373"/>
      <c r="R13" s="373"/>
      <c r="S13" s="373"/>
      <c r="T13" s="373"/>
      <c r="U13" s="373"/>
      <c r="V13" s="374"/>
      <c r="W13" s="375" t="str">
        <f>IF(Q3="","",INT((Q13-J13)/29))</f>
        <v/>
      </c>
      <c r="X13" s="376"/>
      <c r="Y13" s="174" t="s">
        <v>33</v>
      </c>
      <c r="Z13" s="175"/>
      <c r="AD13" s="360" t="s">
        <v>66</v>
      </c>
      <c r="AE13" s="360"/>
      <c r="AF13" s="360"/>
      <c r="AG13" s="360"/>
      <c r="AH13" s="360"/>
      <c r="AI13" s="360"/>
    </row>
    <row r="14" spans="1:35" ht="14.25" thickBot="1">
      <c r="A14" s="12"/>
      <c r="B14" s="170" t="s">
        <v>6</v>
      </c>
      <c r="C14" s="171"/>
      <c r="D14" s="171"/>
      <c r="E14" s="171"/>
      <c r="F14" s="171"/>
      <c r="G14" s="171"/>
      <c r="H14" s="171"/>
      <c r="I14" s="172"/>
      <c r="J14" s="377"/>
      <c r="K14" s="378"/>
      <c r="L14" s="378"/>
      <c r="M14" s="378"/>
      <c r="N14" s="378"/>
      <c r="O14" s="379"/>
      <c r="P14" s="176" t="s">
        <v>28</v>
      </c>
      <c r="Q14" s="314"/>
      <c r="R14" s="314"/>
      <c r="S14" s="314"/>
      <c r="T14" s="314"/>
      <c r="U14" s="314"/>
      <c r="V14" s="315"/>
      <c r="W14" s="316" t="str">
        <f>IF(Q3="","",INT((Q14-J14)/29))</f>
        <v/>
      </c>
      <c r="X14" s="317"/>
      <c r="Y14" s="137" t="s">
        <v>33</v>
      </c>
      <c r="Z14" s="178"/>
    </row>
    <row r="15" spans="1:35" ht="14.25" thickBot="1">
      <c r="A15" s="12"/>
      <c r="B15" s="179" t="s">
        <v>34</v>
      </c>
      <c r="C15" s="174"/>
      <c r="D15" s="174"/>
      <c r="E15" s="174"/>
      <c r="F15" s="174"/>
      <c r="G15" s="180"/>
      <c r="H15" s="180"/>
      <c r="I15" s="181"/>
      <c r="J15" s="182" t="s">
        <v>61</v>
      </c>
      <c r="K15" s="183"/>
      <c r="L15" s="184"/>
      <c r="M15" s="148"/>
      <c r="N15" s="185"/>
      <c r="O15" s="185"/>
      <c r="P15" s="185"/>
      <c r="Q15" s="186"/>
      <c r="R15" s="187"/>
      <c r="S15" s="188"/>
      <c r="T15" s="189"/>
      <c r="U15" s="190"/>
      <c r="V15" s="191"/>
      <c r="W15" s="189"/>
      <c r="X15" s="190"/>
      <c r="Y15" s="191"/>
      <c r="Z15" s="192" t="s">
        <v>36</v>
      </c>
      <c r="AD15" s="93" t="e">
        <f>AD24+AD25+AD26+AD32+AD33+AD34</f>
        <v>#VALUE!</v>
      </c>
      <c r="AE15" s="93"/>
      <c r="AG15" s="107" t="e">
        <f>AD15-AD24-AD25-AD26-AD32-AD33-AD34</f>
        <v>#VALUE!</v>
      </c>
    </row>
    <row r="16" spans="1:35" s="92" customFormat="1" ht="14.25">
      <c r="A16" s="86"/>
      <c r="B16" s="87" t="s">
        <v>7</v>
      </c>
      <c r="C16" s="88"/>
      <c r="D16" s="88"/>
      <c r="E16" s="88"/>
      <c r="F16" s="88"/>
      <c r="G16" s="88"/>
      <c r="H16" s="88"/>
      <c r="I16" s="88"/>
      <c r="J16" s="322" t="str">
        <f>P25</f>
        <v>（Ａ）</v>
      </c>
      <c r="K16" s="323"/>
      <c r="L16" s="89" t="s">
        <v>47</v>
      </c>
      <c r="M16" s="323" t="str">
        <f>P33</f>
        <v>（B）</v>
      </c>
      <c r="N16" s="323"/>
      <c r="O16" s="88"/>
      <c r="P16" s="88"/>
      <c r="Q16" s="90"/>
      <c r="R16" s="113"/>
      <c r="S16" s="114"/>
      <c r="T16" s="115"/>
      <c r="U16" s="116"/>
      <c r="V16" s="117"/>
      <c r="W16" s="115"/>
      <c r="X16" s="116"/>
      <c r="Y16" s="117"/>
      <c r="Z16" s="91" t="s">
        <v>36</v>
      </c>
      <c r="AA16" s="86"/>
      <c r="AB16" s="43"/>
      <c r="AD16" s="109" t="e">
        <f>AD25+AD33</f>
        <v>#VALUE!</v>
      </c>
      <c r="AE16" s="106"/>
    </row>
    <row r="17" spans="1:33" ht="14.25" thickBot="1">
      <c r="B17" s="217" t="s">
        <v>81</v>
      </c>
      <c r="C17" s="13"/>
      <c r="D17" s="13"/>
      <c r="E17" s="13"/>
      <c r="F17" s="13"/>
      <c r="G17" s="13"/>
      <c r="H17" s="13"/>
      <c r="I17" s="13"/>
      <c r="J17" s="13"/>
      <c r="K17" s="19"/>
      <c r="L17" s="19"/>
      <c r="M17" s="19"/>
      <c r="N17" s="19"/>
      <c r="O17" s="19"/>
      <c r="P17" s="19"/>
      <c r="Q17" s="19"/>
      <c r="R17" s="13"/>
      <c r="S17" s="13"/>
      <c r="T17" s="19"/>
      <c r="U17" s="12"/>
      <c r="V17" s="12"/>
      <c r="W17" s="12"/>
      <c r="X17" s="12"/>
      <c r="Y17" s="12"/>
      <c r="Z17" s="27"/>
    </row>
    <row r="18" spans="1:33">
      <c r="A18" s="12"/>
      <c r="B18" s="362" t="s">
        <v>68</v>
      </c>
      <c r="C18" s="148" t="s">
        <v>35</v>
      </c>
      <c r="D18" s="148"/>
      <c r="E18" s="148"/>
      <c r="F18" s="148"/>
      <c r="G18" s="148"/>
      <c r="H18" s="148"/>
      <c r="I18" s="150"/>
      <c r="J18" s="333"/>
      <c r="K18" s="334"/>
      <c r="L18" s="334"/>
      <c r="M18" s="334"/>
      <c r="N18" s="334"/>
      <c r="O18" s="335"/>
      <c r="P18" s="193" t="s">
        <v>28</v>
      </c>
      <c r="Q18" s="334"/>
      <c r="R18" s="334"/>
      <c r="S18" s="334"/>
      <c r="T18" s="334"/>
      <c r="U18" s="334"/>
      <c r="V18" s="335"/>
      <c r="W18" s="331" t="str">
        <f>IF(Q3="","",INT((Q18-J18)/29))</f>
        <v/>
      </c>
      <c r="X18" s="332"/>
      <c r="Y18" s="149" t="s">
        <v>33</v>
      </c>
      <c r="Z18" s="194"/>
      <c r="AA18" s="12"/>
      <c r="AD18" s="22"/>
      <c r="AE18" s="23"/>
      <c r="AF18" s="94"/>
    </row>
    <row r="19" spans="1:33" s="12" customFormat="1" ht="13.5" customHeight="1">
      <c r="A19"/>
      <c r="B19" s="363"/>
      <c r="C19" s="160" t="s">
        <v>78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308" t="s">
        <v>30</v>
      </c>
      <c r="Q19" s="309"/>
      <c r="R19" s="312"/>
      <c r="S19" s="312"/>
      <c r="T19" s="324"/>
      <c r="U19" s="326"/>
      <c r="V19" s="328"/>
      <c r="W19" s="324"/>
      <c r="X19" s="326"/>
      <c r="Y19" s="328"/>
      <c r="Z19" s="304" t="s">
        <v>20</v>
      </c>
      <c r="AA19"/>
      <c r="AB19"/>
      <c r="AD19" s="110">
        <v>1500000</v>
      </c>
      <c r="AE19" s="85"/>
      <c r="AF19" s="24"/>
    </row>
    <row r="20" spans="1:33" s="12" customFormat="1">
      <c r="A20" s="24"/>
      <c r="B20" s="168"/>
      <c r="C20" s="195" t="s">
        <v>38</v>
      </c>
      <c r="D20" s="148"/>
      <c r="E20" s="148"/>
      <c r="F20" s="137"/>
      <c r="G20" s="137"/>
      <c r="H20" s="137"/>
      <c r="I20" s="148"/>
      <c r="J20" s="148"/>
      <c r="K20" s="148"/>
      <c r="L20" s="148"/>
      <c r="M20" s="148"/>
      <c r="N20" s="148"/>
      <c r="O20" s="196"/>
      <c r="P20" s="310"/>
      <c r="Q20" s="311"/>
      <c r="R20" s="313"/>
      <c r="S20" s="313"/>
      <c r="T20" s="325"/>
      <c r="U20" s="327"/>
      <c r="V20" s="329"/>
      <c r="W20" s="325"/>
      <c r="X20" s="327"/>
      <c r="Y20" s="329"/>
      <c r="Z20" s="304"/>
      <c r="AA20"/>
      <c r="AD20" s="34"/>
      <c r="AF20" s="24"/>
    </row>
    <row r="21" spans="1:33">
      <c r="A21" s="12"/>
      <c r="B21" s="364" t="s">
        <v>69</v>
      </c>
      <c r="C21" s="392" t="s">
        <v>32</v>
      </c>
      <c r="D21" s="392"/>
      <c r="E21" s="392"/>
      <c r="F21" s="195" t="s">
        <v>37</v>
      </c>
      <c r="G21" s="148"/>
      <c r="H21" s="148"/>
      <c r="I21" s="160"/>
      <c r="J21" s="160"/>
      <c r="K21" s="160"/>
      <c r="L21" s="160"/>
      <c r="M21" s="160"/>
      <c r="N21" s="160"/>
      <c r="O21" s="160"/>
      <c r="P21" s="320"/>
      <c r="Q21" s="320"/>
      <c r="R21" s="357"/>
      <c r="S21" s="357"/>
      <c r="T21" s="321"/>
      <c r="U21" s="330"/>
      <c r="V21" s="303"/>
      <c r="W21" s="321"/>
      <c r="X21" s="330"/>
      <c r="Y21" s="303"/>
      <c r="Z21" s="304" t="s">
        <v>36</v>
      </c>
      <c r="AA21" s="12"/>
      <c r="AD21" s="370">
        <f>INT(IF(1000000&lt;=AD19,INT((3500000-AD19)*3/5),1500000))</f>
        <v>1200000</v>
      </c>
      <c r="AE21" s="98"/>
      <c r="AF21" s="24"/>
    </row>
    <row r="22" spans="1:33" s="12" customFormat="1">
      <c r="B22" s="364"/>
      <c r="C22" s="394"/>
      <c r="D22" s="394"/>
      <c r="E22" s="394"/>
      <c r="F22" s="197" t="s">
        <v>40</v>
      </c>
      <c r="G22" s="137"/>
      <c r="H22" s="148"/>
      <c r="I22" s="148"/>
      <c r="J22" s="148"/>
      <c r="K22" s="148"/>
      <c r="L22" s="148"/>
      <c r="M22" s="148"/>
      <c r="N22" s="148"/>
      <c r="O22" s="148"/>
      <c r="P22" s="320"/>
      <c r="Q22" s="320"/>
      <c r="R22" s="357"/>
      <c r="S22" s="357"/>
      <c r="T22" s="321"/>
      <c r="U22" s="330"/>
      <c r="V22" s="303"/>
      <c r="W22" s="321"/>
      <c r="X22" s="330"/>
      <c r="Y22" s="303"/>
      <c r="Z22" s="304"/>
      <c r="AB22"/>
      <c r="AD22" s="371"/>
      <c r="AE22" s="102"/>
      <c r="AF22" s="103"/>
      <c r="AG22" s="107" t="e">
        <f>AD21-AF23</f>
        <v>#VALUE!</v>
      </c>
    </row>
    <row r="23" spans="1:33" s="12" customFormat="1" ht="13.5" customHeight="1">
      <c r="A23"/>
      <c r="B23" s="364"/>
      <c r="C23" s="145" t="s">
        <v>67</v>
      </c>
      <c r="D23" s="146" t="str">
        <f>IF(Q3="","",Q3-1)</f>
        <v/>
      </c>
      <c r="E23" s="147" t="s">
        <v>74</v>
      </c>
      <c r="F23" s="148"/>
      <c r="G23" s="137"/>
      <c r="H23" s="149"/>
      <c r="I23" s="149"/>
      <c r="J23" s="149"/>
      <c r="K23" s="149"/>
      <c r="L23" s="150"/>
      <c r="M23" s="151"/>
      <c r="N23" s="149" t="s">
        <v>33</v>
      </c>
      <c r="O23" s="149"/>
      <c r="P23" s="301" t="s">
        <v>57</v>
      </c>
      <c r="Q23" s="302"/>
      <c r="R23" s="152"/>
      <c r="S23" s="153"/>
      <c r="T23" s="154"/>
      <c r="U23" s="155"/>
      <c r="V23" s="152"/>
      <c r="W23" s="154"/>
      <c r="X23" s="155"/>
      <c r="Y23" s="152"/>
      <c r="Z23" s="156" t="s">
        <v>36</v>
      </c>
      <c r="AA23"/>
      <c r="AD23" s="95">
        <f>INT($AD$21/12*M23)</f>
        <v>0</v>
      </c>
      <c r="AE23" s="84"/>
      <c r="AF23" s="300" t="e">
        <f>SUM(AD23:AD26)</f>
        <v>#VALUE!</v>
      </c>
    </row>
    <row r="24" spans="1:33" s="12" customFormat="1" ht="14.25" thickBot="1">
      <c r="A24"/>
      <c r="B24" s="364"/>
      <c r="C24" s="157" t="s">
        <v>67</v>
      </c>
      <c r="D24" s="158" t="str">
        <f>IF(Q3="","",Q3)</f>
        <v/>
      </c>
      <c r="E24" s="159" t="s">
        <v>75</v>
      </c>
      <c r="F24" s="160"/>
      <c r="G24" s="160"/>
      <c r="H24" s="160"/>
      <c r="I24" s="160"/>
      <c r="J24" s="160"/>
      <c r="K24" s="160"/>
      <c r="L24" s="161"/>
      <c r="M24" s="162"/>
      <c r="N24" s="160" t="s">
        <v>33</v>
      </c>
      <c r="O24" s="160"/>
      <c r="P24" s="308" t="s">
        <v>59</v>
      </c>
      <c r="Q24" s="309"/>
      <c r="R24" s="163"/>
      <c r="S24" s="164"/>
      <c r="T24" s="165"/>
      <c r="U24" s="166"/>
      <c r="V24" s="163"/>
      <c r="W24" s="165"/>
      <c r="X24" s="166"/>
      <c r="Y24" s="163"/>
      <c r="Z24" s="167" t="s">
        <v>20</v>
      </c>
      <c r="AA24"/>
      <c r="AD24" s="95">
        <f>INT($AD$21/12*M24)</f>
        <v>0</v>
      </c>
      <c r="AE24" s="84"/>
      <c r="AF24" s="300"/>
    </row>
    <row r="25" spans="1:33" s="43" customFormat="1" ht="15" customHeight="1" thickBot="1">
      <c r="A25" s="104"/>
      <c r="B25" s="365"/>
      <c r="C25" s="123" t="s">
        <v>67</v>
      </c>
      <c r="D25" s="101" t="str">
        <f>IF(Q3="","",Q3)</f>
        <v/>
      </c>
      <c r="E25" s="124" t="s">
        <v>76</v>
      </c>
      <c r="F25" s="125"/>
      <c r="G25" s="125"/>
      <c r="H25" s="125"/>
      <c r="I25" s="125"/>
      <c r="J25" s="125"/>
      <c r="K25" s="125"/>
      <c r="L25" s="126"/>
      <c r="M25" s="127" t="str">
        <f>W18</f>
        <v/>
      </c>
      <c r="N25" s="125" t="s">
        <v>33</v>
      </c>
      <c r="O25" s="125"/>
      <c r="P25" s="305" t="s">
        <v>39</v>
      </c>
      <c r="Q25" s="306"/>
      <c r="R25" s="128"/>
      <c r="S25" s="128"/>
      <c r="T25" s="129"/>
      <c r="U25" s="130"/>
      <c r="V25" s="131"/>
      <c r="W25" s="129"/>
      <c r="X25" s="130"/>
      <c r="Y25" s="131"/>
      <c r="Z25" s="132" t="s">
        <v>36</v>
      </c>
      <c r="AA25" s="104"/>
      <c r="AB25" s="104"/>
      <c r="AD25" s="108" t="e">
        <f>INT($AD$21/12*M25)</f>
        <v>#VALUE!</v>
      </c>
      <c r="AE25" s="105"/>
      <c r="AF25" s="300"/>
    </row>
    <row r="26" spans="1:33" ht="14.25" thickBot="1">
      <c r="A26" s="12"/>
      <c r="B26" s="364"/>
      <c r="C26" s="134" t="s">
        <v>67</v>
      </c>
      <c r="D26" s="135" t="str">
        <f>IF(Q3="","",Q3)</f>
        <v/>
      </c>
      <c r="E26" s="136" t="s">
        <v>77</v>
      </c>
      <c r="F26" s="137"/>
      <c r="G26" s="137"/>
      <c r="H26" s="137"/>
      <c r="I26" s="137"/>
      <c r="J26" s="137"/>
      <c r="K26" s="137"/>
      <c r="L26" s="138"/>
      <c r="M26" s="139"/>
      <c r="N26" s="137" t="s">
        <v>33</v>
      </c>
      <c r="O26" s="137"/>
      <c r="P26" s="318" t="s">
        <v>60</v>
      </c>
      <c r="Q26" s="319"/>
      <c r="R26" s="140"/>
      <c r="S26" s="140"/>
      <c r="T26" s="141"/>
      <c r="U26" s="142"/>
      <c r="V26" s="143"/>
      <c r="W26" s="141"/>
      <c r="X26" s="142"/>
      <c r="Y26" s="143"/>
      <c r="Z26" s="144" t="s">
        <v>20</v>
      </c>
      <c r="AA26" s="12"/>
      <c r="AB26" s="12"/>
      <c r="AD26" s="95">
        <f>INT($AD$21/12*M26)</f>
        <v>0</v>
      </c>
      <c r="AE26" s="84"/>
      <c r="AF26" s="300"/>
    </row>
    <row r="27" spans="1:33" ht="13.5" customHeight="1">
      <c r="A27" s="12"/>
      <c r="B27" s="366" t="s">
        <v>68</v>
      </c>
      <c r="C27" s="198" t="s">
        <v>35</v>
      </c>
      <c r="D27" s="160"/>
      <c r="E27" s="148"/>
      <c r="F27" s="148"/>
      <c r="G27" s="148"/>
      <c r="H27" s="148"/>
      <c r="I27" s="150"/>
      <c r="J27" s="333"/>
      <c r="K27" s="334"/>
      <c r="L27" s="334"/>
      <c r="M27" s="334"/>
      <c r="N27" s="334"/>
      <c r="O27" s="335"/>
      <c r="P27" s="193" t="s">
        <v>28</v>
      </c>
      <c r="Q27" s="314"/>
      <c r="R27" s="314"/>
      <c r="S27" s="314"/>
      <c r="T27" s="314"/>
      <c r="U27" s="314"/>
      <c r="V27" s="315"/>
      <c r="W27" s="316" t="str">
        <f>IF(Q3="","",INT((Q27-J27)/29))</f>
        <v/>
      </c>
      <c r="X27" s="317"/>
      <c r="Y27" s="137" t="s">
        <v>33</v>
      </c>
      <c r="Z27" s="178"/>
      <c r="AA27" s="12"/>
      <c r="AD27" s="97"/>
      <c r="AE27" s="100"/>
      <c r="AF27" s="94"/>
    </row>
    <row r="28" spans="1:33" s="12" customFormat="1">
      <c r="A28"/>
      <c r="B28" s="367"/>
      <c r="C28" s="198" t="s">
        <v>78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308" t="s">
        <v>31</v>
      </c>
      <c r="Q28" s="309"/>
      <c r="R28" s="312"/>
      <c r="S28" s="312"/>
      <c r="T28" s="324"/>
      <c r="U28" s="358"/>
      <c r="V28" s="328"/>
      <c r="W28" s="324"/>
      <c r="X28" s="358"/>
      <c r="Y28" s="328"/>
      <c r="Z28" s="304" t="s">
        <v>20</v>
      </c>
      <c r="AA28"/>
      <c r="AD28" s="110">
        <v>3300000</v>
      </c>
      <c r="AE28" s="85"/>
      <c r="AF28" s="24"/>
    </row>
    <row r="29" spans="1:33" s="12" customFormat="1">
      <c r="A29" s="24"/>
      <c r="B29" s="169"/>
      <c r="C29" s="199" t="s">
        <v>38</v>
      </c>
      <c r="D29" s="148"/>
      <c r="E29" s="148"/>
      <c r="F29" s="137"/>
      <c r="G29" s="137"/>
      <c r="H29" s="137"/>
      <c r="I29" s="148"/>
      <c r="J29" s="148"/>
      <c r="K29" s="148"/>
      <c r="L29" s="148"/>
      <c r="M29" s="148"/>
      <c r="N29" s="148"/>
      <c r="O29" s="196"/>
      <c r="P29" s="310"/>
      <c r="Q29" s="311"/>
      <c r="R29" s="313"/>
      <c r="S29" s="313"/>
      <c r="T29" s="325"/>
      <c r="U29" s="359"/>
      <c r="V29" s="329"/>
      <c r="W29" s="325"/>
      <c r="X29" s="359"/>
      <c r="Y29" s="329"/>
      <c r="Z29" s="304"/>
      <c r="AA29"/>
      <c r="AD29" s="34"/>
      <c r="AF29" s="24"/>
      <c r="AG29"/>
    </row>
    <row r="30" spans="1:33" ht="13.5" customHeight="1">
      <c r="A30" s="24"/>
      <c r="B30" s="368" t="s">
        <v>69</v>
      </c>
      <c r="C30" s="391" t="s">
        <v>32</v>
      </c>
      <c r="D30" s="392"/>
      <c r="E30" s="392"/>
      <c r="F30" s="195" t="s">
        <v>85</v>
      </c>
      <c r="G30" s="148"/>
      <c r="H30" s="148"/>
      <c r="I30" s="160"/>
      <c r="J30" s="160"/>
      <c r="K30" s="160"/>
      <c r="L30" s="160"/>
      <c r="M30" s="160"/>
      <c r="N30" s="160"/>
      <c r="O30" s="160"/>
      <c r="P30" s="320"/>
      <c r="Q30" s="320"/>
      <c r="R30" s="357"/>
      <c r="S30" s="357"/>
      <c r="T30" s="321"/>
      <c r="U30" s="307"/>
      <c r="V30" s="303"/>
      <c r="W30" s="321"/>
      <c r="X30" s="307"/>
      <c r="Y30" s="303"/>
      <c r="Z30" s="304" t="s">
        <v>36</v>
      </c>
      <c r="AA30" s="12"/>
      <c r="AD30" s="370">
        <f>INT(IF(1000000&lt;=AD28,INT((3500000-AD28)*3/5),1500000))</f>
        <v>120000</v>
      </c>
      <c r="AE30" s="98"/>
      <c r="AF30" s="24"/>
    </row>
    <row r="31" spans="1:33" s="12" customFormat="1">
      <c r="B31" s="365"/>
      <c r="C31" s="393"/>
      <c r="D31" s="394"/>
      <c r="E31" s="394"/>
      <c r="F31" s="195" t="s">
        <v>86</v>
      </c>
      <c r="G31" s="148"/>
      <c r="H31" s="148"/>
      <c r="I31" s="148"/>
      <c r="J31" s="148"/>
      <c r="K31" s="148"/>
      <c r="L31" s="148"/>
      <c r="M31" s="148"/>
      <c r="N31" s="148"/>
      <c r="O31" s="148"/>
      <c r="P31" s="320"/>
      <c r="Q31" s="320"/>
      <c r="R31" s="357"/>
      <c r="S31" s="357"/>
      <c r="T31" s="321"/>
      <c r="U31" s="307"/>
      <c r="V31" s="303"/>
      <c r="W31" s="321"/>
      <c r="X31" s="307"/>
      <c r="Y31" s="303"/>
      <c r="Z31" s="304"/>
      <c r="AB31"/>
      <c r="AD31" s="371"/>
      <c r="AE31" s="102"/>
      <c r="AF31" s="103"/>
      <c r="AG31" s="107" t="e">
        <f>AD30-AF32</f>
        <v>#VALUE!</v>
      </c>
    </row>
    <row r="32" spans="1:33" s="12" customFormat="1" ht="13.5" customHeight="1" thickBot="1">
      <c r="B32" s="365"/>
      <c r="C32" s="198" t="s">
        <v>67</v>
      </c>
      <c r="D32" s="158" t="str">
        <f>IF(Q3="","",Q3)</f>
        <v/>
      </c>
      <c r="E32" s="159" t="s">
        <v>70</v>
      </c>
      <c r="F32" s="160"/>
      <c r="G32" s="160"/>
      <c r="H32" s="160"/>
      <c r="I32" s="160"/>
      <c r="J32" s="160"/>
      <c r="K32" s="160"/>
      <c r="L32" s="161"/>
      <c r="M32" s="162"/>
      <c r="N32" s="160" t="s">
        <v>33</v>
      </c>
      <c r="O32" s="160"/>
      <c r="P32" s="308" t="s">
        <v>58</v>
      </c>
      <c r="Q32" s="309"/>
      <c r="R32" s="164"/>
      <c r="S32" s="164"/>
      <c r="T32" s="165"/>
      <c r="U32" s="200"/>
      <c r="V32" s="163"/>
      <c r="W32" s="165"/>
      <c r="X32" s="200"/>
      <c r="Y32" s="163"/>
      <c r="Z32" s="167" t="s">
        <v>20</v>
      </c>
      <c r="AA32"/>
      <c r="AC32"/>
      <c r="AD32" s="95">
        <f>INT($AD$30/12*M32)</f>
        <v>0</v>
      </c>
      <c r="AE32" s="98"/>
      <c r="AF32" s="300" t="e">
        <f>SUM(AD32:AD35)</f>
        <v>#VALUE!</v>
      </c>
    </row>
    <row r="33" spans="1:33" s="43" customFormat="1" ht="15" customHeight="1" thickBot="1">
      <c r="A33" s="104"/>
      <c r="B33" s="365"/>
      <c r="C33" s="123" t="s">
        <v>67</v>
      </c>
      <c r="D33" s="216" t="str">
        <f>IF(Q3="","",Q3)</f>
        <v/>
      </c>
      <c r="E33" s="124" t="s">
        <v>71</v>
      </c>
      <c r="F33" s="125"/>
      <c r="G33" s="125"/>
      <c r="H33" s="125"/>
      <c r="I33" s="125"/>
      <c r="J33" s="125"/>
      <c r="K33" s="125"/>
      <c r="L33" s="126"/>
      <c r="M33" s="127" t="str">
        <f>W27</f>
        <v/>
      </c>
      <c r="N33" s="125" t="s">
        <v>33</v>
      </c>
      <c r="O33" s="126"/>
      <c r="P33" s="305" t="s">
        <v>41</v>
      </c>
      <c r="Q33" s="306"/>
      <c r="R33" s="128"/>
      <c r="S33" s="128"/>
      <c r="T33" s="129"/>
      <c r="U33" s="133"/>
      <c r="V33" s="131"/>
      <c r="W33" s="129"/>
      <c r="X33" s="133"/>
      <c r="Y33" s="131"/>
      <c r="Z33" s="132" t="s">
        <v>36</v>
      </c>
      <c r="AA33" s="104"/>
      <c r="AB33" s="104"/>
      <c r="AD33" s="108" t="e">
        <f>INT($AD$30/12*M33)</f>
        <v>#VALUE!</v>
      </c>
      <c r="AE33" s="105"/>
      <c r="AF33" s="300"/>
    </row>
    <row r="34" spans="1:33" ht="15" customHeight="1">
      <c r="A34" s="12"/>
      <c r="B34" s="365"/>
      <c r="C34" s="134" t="s">
        <v>67</v>
      </c>
      <c r="D34" s="177" t="str">
        <f>IF(Q3="","",Q3)</f>
        <v/>
      </c>
      <c r="E34" s="136" t="s">
        <v>72</v>
      </c>
      <c r="F34" s="137"/>
      <c r="G34" s="137"/>
      <c r="H34" s="137"/>
      <c r="I34" s="137"/>
      <c r="J34" s="137"/>
      <c r="K34" s="137"/>
      <c r="L34" s="138"/>
      <c r="M34" s="139"/>
      <c r="N34" s="137" t="s">
        <v>33</v>
      </c>
      <c r="O34" s="137"/>
      <c r="P34" s="318" t="s">
        <v>55</v>
      </c>
      <c r="Q34" s="319"/>
      <c r="R34" s="140"/>
      <c r="S34" s="140"/>
      <c r="T34" s="141"/>
      <c r="U34" s="211"/>
      <c r="V34" s="143"/>
      <c r="W34" s="141"/>
      <c r="X34" s="211"/>
      <c r="Y34" s="143"/>
      <c r="Z34" s="144" t="s">
        <v>20</v>
      </c>
      <c r="AA34" s="12"/>
      <c r="AB34" s="12"/>
      <c r="AD34" s="95">
        <f>INT($AD$30/12*M34)</f>
        <v>0</v>
      </c>
      <c r="AE34" s="84"/>
      <c r="AF34" s="300"/>
    </row>
    <row r="35" spans="1:33" ht="14.25" thickBot="1">
      <c r="A35" s="12"/>
      <c r="B35" s="369"/>
      <c r="C35" s="212" t="s">
        <v>67</v>
      </c>
      <c r="D35" s="146" t="str">
        <f>IF(Q3="","",Q3+1)</f>
        <v/>
      </c>
      <c r="E35" s="147" t="s">
        <v>73</v>
      </c>
      <c r="F35" s="149"/>
      <c r="G35" s="149"/>
      <c r="H35" s="149"/>
      <c r="I35" s="149"/>
      <c r="J35" s="149"/>
      <c r="K35" s="149"/>
      <c r="L35" s="213"/>
      <c r="M35" s="214"/>
      <c r="N35" s="149" t="s">
        <v>33</v>
      </c>
      <c r="O35" s="137"/>
      <c r="P35" s="301" t="s">
        <v>56</v>
      </c>
      <c r="Q35" s="302"/>
      <c r="R35" s="153"/>
      <c r="S35" s="153"/>
      <c r="T35" s="154"/>
      <c r="U35" s="215"/>
      <c r="V35" s="152"/>
      <c r="W35" s="154"/>
      <c r="X35" s="215"/>
      <c r="Y35" s="152"/>
      <c r="Z35" s="156" t="s">
        <v>20</v>
      </c>
      <c r="AA35" s="12"/>
      <c r="AB35" s="12"/>
      <c r="AD35" s="96">
        <f>INT($AD$30/12*M35)</f>
        <v>0</v>
      </c>
      <c r="AE35" s="99"/>
      <c r="AF35" s="361"/>
    </row>
    <row r="36" spans="1:33">
      <c r="B36" s="201" t="s">
        <v>21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3" t="s">
        <v>50</v>
      </c>
      <c r="T36" s="202" t="s">
        <v>23</v>
      </c>
      <c r="U36" s="202"/>
      <c r="V36" s="202"/>
      <c r="W36" s="202"/>
      <c r="X36" s="202"/>
      <c r="Y36" s="202"/>
      <c r="Z36" s="204"/>
      <c r="AF36" s="12"/>
      <c r="AG36" s="12"/>
    </row>
    <row r="37" spans="1:33" s="16" customFormat="1" ht="14.25" thickBot="1">
      <c r="A37"/>
      <c r="B37" s="205" t="s">
        <v>22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 t="s">
        <v>50</v>
      </c>
      <c r="T37" s="206" t="s">
        <v>24</v>
      </c>
      <c r="U37" s="206"/>
      <c r="V37" s="206"/>
      <c r="W37" s="206"/>
      <c r="X37" s="206"/>
      <c r="Y37" s="206"/>
      <c r="Z37" s="208"/>
      <c r="AA37"/>
      <c r="AB37" s="12"/>
      <c r="AD37"/>
      <c r="AE37"/>
      <c r="AF37"/>
      <c r="AG37"/>
    </row>
    <row r="38" spans="1:33">
      <c r="B38" s="209" t="s">
        <v>8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10"/>
      <c r="AD38" s="12"/>
      <c r="AE38" s="12"/>
    </row>
    <row r="39" spans="1:33" s="12" customFormat="1">
      <c r="A39"/>
      <c r="B39" s="209" t="s">
        <v>1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0"/>
      <c r="AA39"/>
      <c r="AB39"/>
      <c r="AD39"/>
      <c r="AE39"/>
    </row>
    <row r="40" spans="1:33" s="12" customFormat="1">
      <c r="A40"/>
      <c r="B40" s="209" t="s">
        <v>2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10"/>
      <c r="AA40"/>
      <c r="AB40"/>
      <c r="AD40"/>
      <c r="AE40"/>
    </row>
    <row r="41" spans="1:33">
      <c r="B41" s="209" t="s">
        <v>3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0"/>
      <c r="AD41" s="12"/>
      <c r="AE41" s="12"/>
    </row>
    <row r="42" spans="1:33" s="36" customFormat="1" ht="9">
      <c r="Z42" s="38"/>
      <c r="AD42" s="37"/>
      <c r="AE42" s="37"/>
      <c r="AF42" s="37"/>
      <c r="AG42" s="37"/>
    </row>
    <row r="43" spans="1:33" s="12" customFormat="1">
      <c r="A43"/>
      <c r="B43" t="s">
        <v>42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3"/>
      <c r="AA43"/>
      <c r="AB43"/>
      <c r="AD43"/>
      <c r="AE43"/>
    </row>
    <row r="44" spans="1:33" s="12" customFormat="1" ht="15" customHeight="1">
      <c r="A44"/>
      <c r="B44" s="383" t="s">
        <v>79</v>
      </c>
      <c r="C44" s="384"/>
      <c r="D44" s="351"/>
      <c r="E44" s="352"/>
      <c r="F44" s="352"/>
      <c r="G44" s="352"/>
      <c r="H44" s="111"/>
      <c r="I44" s="111"/>
      <c r="J44" s="111"/>
      <c r="K44" s="111"/>
      <c r="L44" s="111"/>
      <c r="M44" s="111"/>
      <c r="N44" s="111"/>
      <c r="O44" s="111"/>
      <c r="P44" s="111"/>
      <c r="Q44" s="118"/>
      <c r="R44" s="351"/>
      <c r="S44" s="352"/>
      <c r="T44" s="352"/>
      <c r="U44" s="353"/>
      <c r="V44" s="351"/>
      <c r="W44" s="352"/>
      <c r="X44" s="352"/>
      <c r="Y44" s="353"/>
      <c r="Z44" s="3"/>
      <c r="AA44"/>
      <c r="AB44"/>
      <c r="AD44" s="29"/>
      <c r="AE44" s="29"/>
      <c r="AF44"/>
      <c r="AG44"/>
    </row>
    <row r="45" spans="1:33">
      <c r="B45" s="385"/>
      <c r="C45" s="386"/>
      <c r="D45" s="354"/>
      <c r="E45" s="355"/>
      <c r="F45" s="355"/>
      <c r="G45" s="355"/>
      <c r="H45" s="6" t="s">
        <v>4</v>
      </c>
      <c r="J45" s="7"/>
      <c r="K45" s="7"/>
      <c r="L45" s="7"/>
      <c r="M45" s="7"/>
      <c r="N45" s="7"/>
      <c r="O45" s="7"/>
      <c r="P45" s="17"/>
      <c r="Q45" s="6"/>
      <c r="R45" s="354"/>
      <c r="S45" s="355"/>
      <c r="T45" s="355"/>
      <c r="U45" s="356"/>
      <c r="V45" s="354"/>
      <c r="W45" s="355"/>
      <c r="X45" s="355"/>
      <c r="Y45" s="356"/>
      <c r="AD45" s="12"/>
      <c r="AE45" s="12"/>
    </row>
    <row r="46" spans="1:33" s="12" customFormat="1">
      <c r="A46"/>
      <c r="B46" s="385"/>
      <c r="C46" s="386"/>
      <c r="D46" s="354"/>
      <c r="E46" s="355"/>
      <c r="F46" s="355"/>
      <c r="G46" s="355"/>
      <c r="H46" s="5" t="s">
        <v>48</v>
      </c>
      <c r="J46" s="4"/>
      <c r="K46" s="4"/>
      <c r="L46" s="4"/>
      <c r="M46" s="4"/>
      <c r="N46" s="4"/>
      <c r="O46" s="18"/>
      <c r="P46" s="19"/>
      <c r="Q46" s="5"/>
      <c r="R46" s="350" t="s">
        <v>18</v>
      </c>
      <c r="S46" s="350"/>
      <c r="T46" s="350"/>
      <c r="U46" s="350"/>
      <c r="V46" s="350" t="s">
        <v>19</v>
      </c>
      <c r="W46" s="350"/>
      <c r="X46" s="350"/>
      <c r="Y46" s="350"/>
      <c r="Z46" s="3"/>
      <c r="AA46"/>
      <c r="AB46"/>
      <c r="AD46"/>
      <c r="AE46"/>
    </row>
    <row r="47" spans="1:33" s="12" customFormat="1" ht="16.5" customHeight="1">
      <c r="A47"/>
      <c r="B47" s="385"/>
      <c r="C47" s="386"/>
      <c r="D47" s="15"/>
      <c r="E47" s="20" t="s">
        <v>5</v>
      </c>
      <c r="F47" s="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6"/>
      <c r="S47" s="8"/>
      <c r="T47" s="10"/>
      <c r="U47" s="10"/>
      <c r="V47" s="10"/>
      <c r="W47" s="10"/>
      <c r="X47" s="10"/>
      <c r="Y47" s="2"/>
      <c r="Z47" s="3"/>
      <c r="AA47"/>
      <c r="AB47"/>
      <c r="AD47"/>
      <c r="AE47"/>
    </row>
    <row r="48" spans="1:33" ht="16.5" customHeight="1">
      <c r="B48" s="385"/>
      <c r="C48" s="386"/>
      <c r="D48" s="32"/>
      <c r="E48" s="32" t="s">
        <v>14</v>
      </c>
      <c r="G48" s="14"/>
      <c r="H48" s="21"/>
      <c r="I48" s="26"/>
      <c r="J48" s="20" t="s">
        <v>15</v>
      </c>
      <c r="K48" s="21"/>
      <c r="L48" s="21"/>
      <c r="M48" s="21"/>
      <c r="N48" s="26"/>
      <c r="O48" s="20" t="s">
        <v>16</v>
      </c>
      <c r="P48" s="21"/>
      <c r="Q48" s="26"/>
      <c r="R48" s="8"/>
      <c r="S48" s="11"/>
      <c r="T48" s="10"/>
      <c r="U48" s="10"/>
      <c r="V48" s="10"/>
      <c r="W48" s="10"/>
      <c r="X48" s="10"/>
      <c r="Y48" s="2"/>
      <c r="AD48" s="12"/>
      <c r="AE48" s="12"/>
    </row>
    <row r="49" spans="1:33" ht="16.5" customHeight="1">
      <c r="B49" s="387"/>
      <c r="C49" s="388"/>
      <c r="D49" s="389" t="s">
        <v>12</v>
      </c>
      <c r="E49" s="389"/>
      <c r="F49" s="389"/>
      <c r="G49" s="389" t="s">
        <v>13</v>
      </c>
      <c r="H49" s="389"/>
      <c r="I49" s="8"/>
      <c r="J49" s="1"/>
      <c r="K49" s="9"/>
      <c r="L49" s="10"/>
      <c r="M49" s="2"/>
      <c r="N49" s="390" t="s">
        <v>49</v>
      </c>
      <c r="O49" s="390"/>
      <c r="P49" s="390"/>
      <c r="Q49" s="390"/>
      <c r="R49" s="8"/>
      <c r="S49" s="11"/>
      <c r="T49" s="10"/>
      <c r="U49" s="10"/>
      <c r="V49" s="10"/>
      <c r="W49" s="10"/>
      <c r="X49" s="10"/>
      <c r="Y49" s="2"/>
      <c r="AD49" s="12"/>
      <c r="AE49" s="12"/>
      <c r="AF49" s="12"/>
      <c r="AG49" s="12"/>
    </row>
    <row r="50" spans="1:33" s="49" customFormat="1" ht="16.5" customHeight="1">
      <c r="A50" s="55"/>
      <c r="B50" s="336" t="s">
        <v>17</v>
      </c>
      <c r="C50" s="336"/>
      <c r="D50" s="336"/>
      <c r="E50" s="336"/>
      <c r="F50" s="337" t="s">
        <v>54</v>
      </c>
      <c r="G50" s="338"/>
      <c r="H50" s="339"/>
      <c r="I50" s="340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2"/>
      <c r="Z50" s="82"/>
      <c r="AD50"/>
      <c r="AE50"/>
    </row>
    <row r="51" spans="1:33" s="49" customFormat="1" ht="21" customHeight="1">
      <c r="A51" s="55"/>
      <c r="B51" s="336"/>
      <c r="C51" s="336"/>
      <c r="D51" s="336"/>
      <c r="E51" s="336"/>
      <c r="F51" s="343" t="s">
        <v>53</v>
      </c>
      <c r="G51" s="344"/>
      <c r="H51" s="345"/>
      <c r="I51" s="346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8"/>
      <c r="Z51" s="41"/>
      <c r="AA51" s="40"/>
      <c r="AB51" s="40"/>
      <c r="AC51" s="40"/>
      <c r="AD51" s="12"/>
      <c r="AE51" s="12"/>
      <c r="AF51" s="40"/>
      <c r="AG51" s="40"/>
    </row>
    <row r="52" spans="1:33" s="12" customFormat="1">
      <c r="A52"/>
      <c r="B52" t="s">
        <v>9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3"/>
      <c r="AA52"/>
      <c r="AB52"/>
      <c r="AD52" s="49"/>
      <c r="AE52" s="49"/>
      <c r="AF52"/>
      <c r="AG52"/>
    </row>
    <row r="53" spans="1:33">
      <c r="B53" t="s">
        <v>10</v>
      </c>
      <c r="AD53" s="40"/>
      <c r="AE53" s="40"/>
    </row>
    <row r="54" spans="1:33" s="12" customFormat="1">
      <c r="A54"/>
      <c r="B54" t="s">
        <v>43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3"/>
      <c r="AA54"/>
      <c r="AB54"/>
      <c r="AD54"/>
      <c r="AE54"/>
      <c r="AF54"/>
      <c r="AG54"/>
    </row>
    <row r="55" spans="1:33" s="12" customFormat="1">
      <c r="A55"/>
      <c r="B55" t="s">
        <v>44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3"/>
      <c r="AA55"/>
      <c r="AB55"/>
      <c r="AD55"/>
      <c r="AE55"/>
      <c r="AF55"/>
      <c r="AG55"/>
    </row>
    <row r="56" spans="1:33">
      <c r="B56" t="s">
        <v>11</v>
      </c>
    </row>
    <row r="57" spans="1:33">
      <c r="B57" s="224" t="s">
        <v>87</v>
      </c>
      <c r="Z57" s="218"/>
    </row>
    <row r="58" spans="1:33">
      <c r="B58" t="s">
        <v>84</v>
      </c>
    </row>
    <row r="59" spans="1:33" s="36" customFormat="1" ht="9">
      <c r="Z59" s="38"/>
    </row>
    <row r="61" spans="1:33" ht="19.5" customHeight="1"/>
  </sheetData>
  <mergeCells count="92">
    <mergeCell ref="B10:Y11"/>
    <mergeCell ref="F6:J6"/>
    <mergeCell ref="S8:W8"/>
    <mergeCell ref="B44:C49"/>
    <mergeCell ref="D49:F49"/>
    <mergeCell ref="G49:H49"/>
    <mergeCell ref="N49:Q49"/>
    <mergeCell ref="P34:Q34"/>
    <mergeCell ref="Y19:Y20"/>
    <mergeCell ref="C30:E31"/>
    <mergeCell ref="P30:Q31"/>
    <mergeCell ref="R30:R31"/>
    <mergeCell ref="S30:S31"/>
    <mergeCell ref="T30:T31"/>
    <mergeCell ref="C21:E22"/>
    <mergeCell ref="J27:O27"/>
    <mergeCell ref="AD13:AI13"/>
    <mergeCell ref="D44:G46"/>
    <mergeCell ref="P32:Q32"/>
    <mergeCell ref="AF32:AF35"/>
    <mergeCell ref="B18:B19"/>
    <mergeCell ref="B21:B26"/>
    <mergeCell ref="B27:B28"/>
    <mergeCell ref="B30:B35"/>
    <mergeCell ref="AD21:AD22"/>
    <mergeCell ref="AD30:AD31"/>
    <mergeCell ref="J13:O13"/>
    <mergeCell ref="Q13:V13"/>
    <mergeCell ref="W13:X13"/>
    <mergeCell ref="J14:O14"/>
    <mergeCell ref="Q14:V14"/>
    <mergeCell ref="W14:X14"/>
    <mergeCell ref="S5:T5"/>
    <mergeCell ref="R46:U46"/>
    <mergeCell ref="V46:Y46"/>
    <mergeCell ref="R44:U45"/>
    <mergeCell ref="V44:Y45"/>
    <mergeCell ref="Y21:Y22"/>
    <mergeCell ref="T28:T29"/>
    <mergeCell ref="Y28:Y29"/>
    <mergeCell ref="R21:R22"/>
    <mergeCell ref="S21:S22"/>
    <mergeCell ref="V30:V31"/>
    <mergeCell ref="W30:W31"/>
    <mergeCell ref="U28:U29"/>
    <mergeCell ref="V28:V29"/>
    <mergeCell ref="W28:W29"/>
    <mergeCell ref="X28:X29"/>
    <mergeCell ref="B50:E51"/>
    <mergeCell ref="F50:H50"/>
    <mergeCell ref="I50:Y50"/>
    <mergeCell ref="F51:H51"/>
    <mergeCell ref="I51:Y51"/>
    <mergeCell ref="J16:K16"/>
    <mergeCell ref="M16:N16"/>
    <mergeCell ref="Z21:Z22"/>
    <mergeCell ref="T19:T20"/>
    <mergeCell ref="U19:U20"/>
    <mergeCell ref="V19:V20"/>
    <mergeCell ref="W19:W20"/>
    <mergeCell ref="X19:X20"/>
    <mergeCell ref="P19:Q20"/>
    <mergeCell ref="R19:R20"/>
    <mergeCell ref="S19:S20"/>
    <mergeCell ref="U21:U22"/>
    <mergeCell ref="W18:X18"/>
    <mergeCell ref="X21:X22"/>
    <mergeCell ref="J18:O18"/>
    <mergeCell ref="Q18:V18"/>
    <mergeCell ref="P21:Q22"/>
    <mergeCell ref="Z19:Z20"/>
    <mergeCell ref="P24:Q24"/>
    <mergeCell ref="P25:Q25"/>
    <mergeCell ref="T21:T22"/>
    <mergeCell ref="V21:V22"/>
    <mergeCell ref="W21:W22"/>
    <mergeCell ref="B1:D2"/>
    <mergeCell ref="AF23:AF26"/>
    <mergeCell ref="P23:Q23"/>
    <mergeCell ref="P35:Q35"/>
    <mergeCell ref="Y30:Y31"/>
    <mergeCell ref="Z30:Z31"/>
    <mergeCell ref="P33:Q33"/>
    <mergeCell ref="U30:U31"/>
    <mergeCell ref="P28:Q29"/>
    <mergeCell ref="R28:R29"/>
    <mergeCell ref="S28:S29"/>
    <mergeCell ref="X30:X31"/>
    <mergeCell ref="Z28:Z29"/>
    <mergeCell ref="Q27:V27"/>
    <mergeCell ref="W27:X27"/>
    <mergeCell ref="P26:Q26"/>
  </mergeCells>
  <phoneticPr fontId="1"/>
  <pageMargins left="0.82677165354330717" right="0.43307086614173229" top="0.74803149606299213" bottom="0.74803149606299213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view="pageBreakPreview" zoomScaleNormal="100" zoomScaleSheetLayoutView="100" workbookViewId="0">
      <selection activeCell="B1" sqref="B1:D2"/>
    </sheetView>
  </sheetViews>
  <sheetFormatPr defaultRowHeight="13.5"/>
  <cols>
    <col min="1" max="1" width="0.625" style="40" customWidth="1"/>
    <col min="2" max="2" width="3.5" style="40" customWidth="1"/>
    <col min="3" max="3" width="4.375" style="40" customWidth="1"/>
    <col min="4" max="25" width="3.5" style="40" customWidth="1"/>
    <col min="26" max="26" width="3.5" style="222" customWidth="1"/>
    <col min="27" max="27" width="0.625" style="40" customWidth="1"/>
    <col min="28" max="28" width="1.25" style="40" customWidth="1"/>
    <col min="29" max="29" width="4.375" style="40" customWidth="1"/>
    <col min="30" max="30" width="14.25" style="40" customWidth="1"/>
    <col min="31" max="31" width="3.125" style="40" customWidth="1"/>
    <col min="32" max="32" width="15.5" style="40" customWidth="1"/>
    <col min="33" max="33" width="3.5" style="40" customWidth="1"/>
    <col min="34" max="16384" width="9" style="40"/>
  </cols>
  <sheetData>
    <row r="1" spans="1:35" ht="9.75" customHeight="1">
      <c r="B1" s="299" t="s">
        <v>92</v>
      </c>
      <c r="C1" s="299"/>
      <c r="D1" s="299"/>
    </row>
    <row r="2" spans="1:35" s="42" customFormat="1" ht="17.25" customHeight="1">
      <c r="B2" s="299"/>
      <c r="C2" s="299"/>
      <c r="D2" s="299"/>
      <c r="Z2" s="30"/>
    </row>
    <row r="3" spans="1:35" s="43" customFormat="1" ht="21" customHeight="1">
      <c r="C3" s="44"/>
      <c r="D3" s="44" t="s">
        <v>51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12">
        <v>28</v>
      </c>
      <c r="R3" s="44" t="s">
        <v>52</v>
      </c>
      <c r="S3" s="44"/>
      <c r="T3" s="44"/>
      <c r="U3" s="44"/>
      <c r="V3" s="44"/>
      <c r="W3" s="44"/>
      <c r="X3" s="44"/>
      <c r="Y3" s="44"/>
      <c r="Z3" s="44"/>
      <c r="AC3" s="40" t="s">
        <v>63</v>
      </c>
    </row>
    <row r="4" spans="1:35" s="46" customFormat="1" ht="9">
      <c r="C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63"/>
      <c r="R4" s="122"/>
      <c r="S4" s="122"/>
      <c r="T4" s="122"/>
      <c r="U4" s="122"/>
      <c r="V4" s="122"/>
      <c r="W4" s="122"/>
      <c r="X4" s="122"/>
      <c r="Y4" s="122"/>
      <c r="Z4" s="122"/>
    </row>
    <row r="5" spans="1:35" ht="17.25" customHeight="1">
      <c r="S5" s="395" t="s">
        <v>29</v>
      </c>
      <c r="T5" s="395"/>
      <c r="U5" s="40">
        <v>28</v>
      </c>
      <c r="V5" s="40" t="s">
        <v>25</v>
      </c>
      <c r="W5" s="40">
        <v>10</v>
      </c>
      <c r="X5" s="40" t="s">
        <v>26</v>
      </c>
      <c r="Y5" s="40">
        <v>1</v>
      </c>
      <c r="Z5" s="222" t="s">
        <v>27</v>
      </c>
      <c r="AC5" s="40" t="s">
        <v>62</v>
      </c>
    </row>
    <row r="6" spans="1:35" ht="17.25" customHeight="1">
      <c r="C6" s="43" t="s">
        <v>89</v>
      </c>
      <c r="F6" s="396"/>
      <c r="G6" s="396"/>
      <c r="H6" s="396"/>
      <c r="I6" s="396"/>
      <c r="J6" s="396"/>
      <c r="K6" s="40" t="s">
        <v>88</v>
      </c>
      <c r="AC6" s="40" t="s">
        <v>64</v>
      </c>
    </row>
    <row r="7" spans="1:35" s="45" customFormat="1" ht="10.5">
      <c r="B7" s="45" t="s">
        <v>0</v>
      </c>
      <c r="Z7" s="31"/>
    </row>
    <row r="8" spans="1:35" ht="17.25" customHeight="1">
      <c r="Q8" s="40" t="s">
        <v>45</v>
      </c>
      <c r="S8" s="397" t="s">
        <v>90</v>
      </c>
      <c r="T8" s="397"/>
      <c r="U8" s="397"/>
      <c r="V8" s="397"/>
      <c r="W8" s="397"/>
      <c r="Y8" s="40" t="s">
        <v>46</v>
      </c>
      <c r="AC8" s="40" t="s">
        <v>65</v>
      </c>
    </row>
    <row r="9" spans="1:35" s="45" customFormat="1" ht="10.5">
      <c r="B9" s="45" t="s">
        <v>0</v>
      </c>
      <c r="Z9" s="31"/>
    </row>
    <row r="10" spans="1:35" ht="18.75" customHeight="1">
      <c r="B10" s="398" t="s">
        <v>91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</row>
    <row r="11" spans="1:35" ht="18.75" customHeight="1"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</row>
    <row r="12" spans="1:35" s="46" customFormat="1" ht="9.75" thickBot="1"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62"/>
    </row>
    <row r="13" spans="1:35" ht="14.25" thickBot="1">
      <c r="B13" s="227" t="s">
        <v>80</v>
      </c>
      <c r="C13" s="228"/>
      <c r="D13" s="228"/>
      <c r="E13" s="228"/>
      <c r="F13" s="228"/>
      <c r="G13" s="228"/>
      <c r="H13" s="228"/>
      <c r="I13" s="229"/>
      <c r="J13" s="399">
        <v>42461</v>
      </c>
      <c r="K13" s="400"/>
      <c r="L13" s="400"/>
      <c r="M13" s="400"/>
      <c r="N13" s="400"/>
      <c r="O13" s="401"/>
      <c r="P13" s="230" t="s">
        <v>28</v>
      </c>
      <c r="Q13" s="400">
        <v>42825</v>
      </c>
      <c r="R13" s="400"/>
      <c r="S13" s="400"/>
      <c r="T13" s="400"/>
      <c r="U13" s="400"/>
      <c r="V13" s="401"/>
      <c r="W13" s="402">
        <f>IF(Q3="","",INT((Q13-J13)/29))</f>
        <v>12</v>
      </c>
      <c r="X13" s="403"/>
      <c r="Y13" s="231" t="s">
        <v>33</v>
      </c>
      <c r="Z13" s="232"/>
      <c r="AD13" s="360" t="s">
        <v>66</v>
      </c>
      <c r="AE13" s="360"/>
      <c r="AF13" s="360"/>
      <c r="AG13" s="360"/>
      <c r="AH13" s="360"/>
      <c r="AI13" s="360"/>
    </row>
    <row r="14" spans="1:35" ht="14.25" thickBot="1">
      <c r="A14" s="49"/>
      <c r="B14" s="227" t="s">
        <v>6</v>
      </c>
      <c r="C14" s="228"/>
      <c r="D14" s="228"/>
      <c r="E14" s="228"/>
      <c r="F14" s="228"/>
      <c r="G14" s="228"/>
      <c r="H14" s="228"/>
      <c r="I14" s="229"/>
      <c r="J14" s="404">
        <v>42461</v>
      </c>
      <c r="K14" s="405"/>
      <c r="L14" s="405"/>
      <c r="M14" s="405"/>
      <c r="N14" s="405"/>
      <c r="O14" s="406"/>
      <c r="P14" s="233" t="s">
        <v>28</v>
      </c>
      <c r="Q14" s="407">
        <v>42643</v>
      </c>
      <c r="R14" s="407"/>
      <c r="S14" s="407"/>
      <c r="T14" s="407"/>
      <c r="U14" s="407"/>
      <c r="V14" s="408"/>
      <c r="W14" s="409">
        <f>IF(Q3="","",INT((Q14-J14)/29))</f>
        <v>6</v>
      </c>
      <c r="X14" s="410"/>
      <c r="Y14" s="54" t="s">
        <v>33</v>
      </c>
      <c r="Z14" s="234"/>
    </row>
    <row r="15" spans="1:35" ht="14.25" thickBot="1">
      <c r="A15" s="49"/>
      <c r="B15" s="235" t="s">
        <v>34</v>
      </c>
      <c r="C15" s="231"/>
      <c r="D15" s="231"/>
      <c r="E15" s="231"/>
      <c r="F15" s="231"/>
      <c r="G15" s="236"/>
      <c r="H15" s="236"/>
      <c r="I15" s="237"/>
      <c r="J15" s="238" t="s">
        <v>61</v>
      </c>
      <c r="K15" s="239"/>
      <c r="L15" s="240"/>
      <c r="M15" s="49"/>
      <c r="N15" s="241"/>
      <c r="O15" s="241"/>
      <c r="P15" s="241"/>
      <c r="Q15" s="242"/>
      <c r="R15" s="243"/>
      <c r="S15" s="244" t="s">
        <v>82</v>
      </c>
      <c r="T15" s="245">
        <v>4</v>
      </c>
      <c r="U15" s="246">
        <v>8</v>
      </c>
      <c r="V15" s="247">
        <v>0</v>
      </c>
      <c r="W15" s="245">
        <v>0</v>
      </c>
      <c r="X15" s="246">
        <v>0</v>
      </c>
      <c r="Y15" s="247">
        <v>0</v>
      </c>
      <c r="Z15" s="248" t="s">
        <v>20</v>
      </c>
      <c r="AD15" s="249">
        <f>AD24+AD25+AD26+AD32+AD33+AD34</f>
        <v>480000</v>
      </c>
      <c r="AE15" s="249"/>
      <c r="AG15" s="107">
        <f>AD15-AD24-AD25-AD26-AD32-AD33-AD34</f>
        <v>0</v>
      </c>
    </row>
    <row r="16" spans="1:35" s="92" customFormat="1" ht="14.25">
      <c r="A16" s="250"/>
      <c r="B16" s="251" t="s">
        <v>7</v>
      </c>
      <c r="C16" s="88"/>
      <c r="D16" s="88"/>
      <c r="E16" s="88"/>
      <c r="F16" s="88"/>
      <c r="G16" s="88"/>
      <c r="H16" s="88"/>
      <c r="I16" s="88"/>
      <c r="J16" s="322" t="str">
        <f>P25</f>
        <v>（Ａ）</v>
      </c>
      <c r="K16" s="323"/>
      <c r="L16" s="221" t="s">
        <v>47</v>
      </c>
      <c r="M16" s="323" t="str">
        <f>P33</f>
        <v>（B）</v>
      </c>
      <c r="N16" s="323"/>
      <c r="O16" s="88"/>
      <c r="P16" s="88"/>
      <c r="Q16" s="90"/>
      <c r="R16" s="113"/>
      <c r="S16" s="114" t="s">
        <v>82</v>
      </c>
      <c r="T16" s="115">
        <v>4</v>
      </c>
      <c r="U16" s="116">
        <v>2</v>
      </c>
      <c r="V16" s="117">
        <v>0</v>
      </c>
      <c r="W16" s="115">
        <v>0</v>
      </c>
      <c r="X16" s="116">
        <v>0</v>
      </c>
      <c r="Y16" s="117">
        <v>0</v>
      </c>
      <c r="Z16" s="91" t="s">
        <v>20</v>
      </c>
      <c r="AA16" s="250"/>
      <c r="AB16" s="43"/>
      <c r="AD16" s="109">
        <f>AD25+AD33</f>
        <v>420000</v>
      </c>
      <c r="AE16" s="106"/>
    </row>
    <row r="17" spans="1:33" ht="14.25" thickBot="1">
      <c r="B17" s="252" t="s">
        <v>81</v>
      </c>
      <c r="C17" s="220"/>
      <c r="D17" s="220"/>
      <c r="E17" s="220"/>
      <c r="F17" s="220"/>
      <c r="G17" s="220"/>
      <c r="H17" s="220"/>
      <c r="I17" s="220"/>
      <c r="J17" s="220"/>
      <c r="K17" s="54"/>
      <c r="L17" s="54"/>
      <c r="M17" s="54"/>
      <c r="N17" s="54"/>
      <c r="O17" s="54"/>
      <c r="P17" s="54"/>
      <c r="Q17" s="54"/>
      <c r="R17" s="220"/>
      <c r="S17" s="220"/>
      <c r="T17" s="54"/>
      <c r="U17" s="49"/>
      <c r="V17" s="49"/>
      <c r="W17" s="49"/>
      <c r="X17" s="49"/>
      <c r="Y17" s="49"/>
      <c r="Z17" s="253"/>
    </row>
    <row r="18" spans="1:33">
      <c r="A18" s="49"/>
      <c r="B18" s="419" t="s">
        <v>68</v>
      </c>
      <c r="C18" s="49" t="s">
        <v>35</v>
      </c>
      <c r="D18" s="49"/>
      <c r="E18" s="49"/>
      <c r="F18" s="49"/>
      <c r="G18" s="49"/>
      <c r="H18" s="49"/>
      <c r="I18" s="74"/>
      <c r="J18" s="421">
        <v>42461</v>
      </c>
      <c r="K18" s="422"/>
      <c r="L18" s="422"/>
      <c r="M18" s="422"/>
      <c r="N18" s="422"/>
      <c r="O18" s="423"/>
      <c r="P18" s="219" t="s">
        <v>28</v>
      </c>
      <c r="Q18" s="422">
        <v>42582</v>
      </c>
      <c r="R18" s="422"/>
      <c r="S18" s="422"/>
      <c r="T18" s="422"/>
      <c r="U18" s="422"/>
      <c r="V18" s="423"/>
      <c r="W18" s="424">
        <f>IF(Q3="","",INT((Q18-J18)/29))</f>
        <v>4</v>
      </c>
      <c r="X18" s="425"/>
      <c r="Y18" s="80" t="s">
        <v>33</v>
      </c>
      <c r="Z18" s="254"/>
      <c r="AA18" s="49"/>
      <c r="AD18" s="64"/>
      <c r="AE18" s="51"/>
      <c r="AF18" s="255"/>
    </row>
    <row r="19" spans="1:33" s="49" customFormat="1" ht="13.5" customHeight="1">
      <c r="A19" s="40"/>
      <c r="B19" s="420"/>
      <c r="C19" s="53" t="s">
        <v>78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256"/>
      <c r="P19" s="337" t="s">
        <v>30</v>
      </c>
      <c r="Q19" s="339"/>
      <c r="R19" s="428" t="s">
        <v>82</v>
      </c>
      <c r="S19" s="428">
        <v>1</v>
      </c>
      <c r="T19" s="413">
        <v>5</v>
      </c>
      <c r="U19" s="415">
        <v>0</v>
      </c>
      <c r="V19" s="411">
        <v>0</v>
      </c>
      <c r="W19" s="413">
        <v>0</v>
      </c>
      <c r="X19" s="415">
        <v>0</v>
      </c>
      <c r="Y19" s="411">
        <v>0</v>
      </c>
      <c r="Z19" s="417" t="s">
        <v>20</v>
      </c>
      <c r="AA19" s="40"/>
      <c r="AB19" s="40"/>
      <c r="AD19" s="110">
        <v>1500000</v>
      </c>
      <c r="AE19" s="85"/>
      <c r="AF19" s="47"/>
    </row>
    <row r="20" spans="1:33" s="49" customFormat="1">
      <c r="A20" s="47"/>
      <c r="B20" s="257">
        <v>27</v>
      </c>
      <c r="C20" s="35" t="s">
        <v>38</v>
      </c>
      <c r="F20" s="54"/>
      <c r="G20" s="54"/>
      <c r="H20" s="54"/>
      <c r="O20" s="55"/>
      <c r="P20" s="426"/>
      <c r="Q20" s="427"/>
      <c r="R20" s="429"/>
      <c r="S20" s="429"/>
      <c r="T20" s="414"/>
      <c r="U20" s="416"/>
      <c r="V20" s="412"/>
      <c r="W20" s="414"/>
      <c r="X20" s="416"/>
      <c r="Y20" s="412"/>
      <c r="Z20" s="417"/>
      <c r="AA20" s="40"/>
      <c r="AD20" s="258"/>
      <c r="AF20" s="47"/>
    </row>
    <row r="21" spans="1:33">
      <c r="A21" s="49"/>
      <c r="B21" s="430" t="s">
        <v>69</v>
      </c>
      <c r="C21" s="432" t="s">
        <v>32</v>
      </c>
      <c r="D21" s="432"/>
      <c r="E21" s="432"/>
      <c r="F21" s="35" t="s">
        <v>37</v>
      </c>
      <c r="G21" s="49"/>
      <c r="H21" s="49"/>
      <c r="I21" s="53"/>
      <c r="J21" s="53"/>
      <c r="K21" s="53"/>
      <c r="L21" s="53"/>
      <c r="M21" s="53"/>
      <c r="N21" s="53"/>
      <c r="O21" s="53"/>
      <c r="P21" s="336"/>
      <c r="Q21" s="336"/>
      <c r="R21" s="434" t="s">
        <v>82</v>
      </c>
      <c r="S21" s="434">
        <v>1</v>
      </c>
      <c r="T21" s="418">
        <v>2</v>
      </c>
      <c r="U21" s="440">
        <v>0</v>
      </c>
      <c r="V21" s="441">
        <v>0</v>
      </c>
      <c r="W21" s="418">
        <v>0</v>
      </c>
      <c r="X21" s="440">
        <v>0</v>
      </c>
      <c r="Y21" s="441">
        <v>0</v>
      </c>
      <c r="Z21" s="417" t="s">
        <v>20</v>
      </c>
      <c r="AA21" s="49"/>
      <c r="AD21" s="370">
        <f>INT(IF(1000000&lt;=AD19,INT((3500000-AD19)*3/5),1500000))</f>
        <v>1200000</v>
      </c>
      <c r="AE21" s="98"/>
      <c r="AF21" s="47"/>
    </row>
    <row r="22" spans="1:33" s="49" customFormat="1">
      <c r="B22" s="430"/>
      <c r="C22" s="433"/>
      <c r="D22" s="433"/>
      <c r="E22" s="433"/>
      <c r="F22" s="33" t="s">
        <v>40</v>
      </c>
      <c r="G22" s="54"/>
      <c r="P22" s="336"/>
      <c r="Q22" s="336"/>
      <c r="R22" s="434"/>
      <c r="S22" s="434"/>
      <c r="T22" s="418"/>
      <c r="U22" s="440"/>
      <c r="V22" s="441"/>
      <c r="W22" s="418"/>
      <c r="X22" s="440"/>
      <c r="Y22" s="441"/>
      <c r="Z22" s="417"/>
      <c r="AB22" s="40"/>
      <c r="AD22" s="371"/>
      <c r="AE22" s="102"/>
      <c r="AF22" s="259"/>
      <c r="AG22" s="107">
        <f>AD21-AF23</f>
        <v>0</v>
      </c>
    </row>
    <row r="23" spans="1:33" s="49" customFormat="1" ht="13.5" customHeight="1">
      <c r="A23" s="40"/>
      <c r="B23" s="430"/>
      <c r="C23" s="260" t="s">
        <v>29</v>
      </c>
      <c r="D23" s="261">
        <f>IF(Q3="","",Q3-1)</f>
        <v>27</v>
      </c>
      <c r="E23" s="262" t="s">
        <v>74</v>
      </c>
      <c r="G23" s="54"/>
      <c r="H23" s="80"/>
      <c r="I23" s="80"/>
      <c r="J23" s="80"/>
      <c r="K23" s="80"/>
      <c r="L23" s="74"/>
      <c r="M23" s="263">
        <v>8</v>
      </c>
      <c r="N23" s="80" t="s">
        <v>33</v>
      </c>
      <c r="O23" s="80"/>
      <c r="P23" s="435" t="s">
        <v>57</v>
      </c>
      <c r="Q23" s="436"/>
      <c r="R23" s="264"/>
      <c r="S23" s="265" t="s">
        <v>82</v>
      </c>
      <c r="T23" s="266">
        <v>8</v>
      </c>
      <c r="U23" s="267">
        <v>0</v>
      </c>
      <c r="V23" s="264">
        <v>0</v>
      </c>
      <c r="W23" s="266">
        <v>0</v>
      </c>
      <c r="X23" s="267">
        <v>0</v>
      </c>
      <c r="Y23" s="264">
        <v>0</v>
      </c>
      <c r="Z23" s="223" t="s">
        <v>20</v>
      </c>
      <c r="AA23" s="40"/>
      <c r="AD23" s="95">
        <f>INT($AD$21/12*M23)</f>
        <v>800000</v>
      </c>
      <c r="AE23" s="84"/>
      <c r="AF23" s="437">
        <f>SUM(AD23:AD26)</f>
        <v>1200000</v>
      </c>
    </row>
    <row r="24" spans="1:33" s="49" customFormat="1" ht="14.25" thickBot="1">
      <c r="A24" s="40"/>
      <c r="B24" s="430"/>
      <c r="C24" s="69" t="s">
        <v>29</v>
      </c>
      <c r="D24" s="83">
        <f>IF(Q3="","",Q3)</f>
        <v>28</v>
      </c>
      <c r="E24" s="268" t="s">
        <v>75</v>
      </c>
      <c r="F24" s="53"/>
      <c r="G24" s="53"/>
      <c r="H24" s="53"/>
      <c r="I24" s="53"/>
      <c r="J24" s="53"/>
      <c r="K24" s="53"/>
      <c r="L24" s="256"/>
      <c r="M24" s="269"/>
      <c r="N24" s="53" t="s">
        <v>33</v>
      </c>
      <c r="O24" s="53"/>
      <c r="P24" s="337" t="s">
        <v>59</v>
      </c>
      <c r="Q24" s="339"/>
      <c r="R24" s="270"/>
      <c r="S24" s="271"/>
      <c r="T24" s="272"/>
      <c r="U24" s="273"/>
      <c r="V24" s="270"/>
      <c r="W24" s="272"/>
      <c r="X24" s="273"/>
      <c r="Y24" s="270" t="s">
        <v>83</v>
      </c>
      <c r="Z24" s="274" t="s">
        <v>20</v>
      </c>
      <c r="AA24" s="40"/>
      <c r="AD24" s="95">
        <f>INT($AD$21/12*M24)</f>
        <v>0</v>
      </c>
      <c r="AE24" s="84"/>
      <c r="AF24" s="437"/>
    </row>
    <row r="25" spans="1:33" s="43" customFormat="1" ht="15" customHeight="1" thickBot="1">
      <c r="A25" s="92"/>
      <c r="B25" s="431"/>
      <c r="C25" s="275" t="s">
        <v>29</v>
      </c>
      <c r="D25" s="276">
        <f>IF(Q3="","",Q3)</f>
        <v>28</v>
      </c>
      <c r="E25" s="277" t="s">
        <v>76</v>
      </c>
      <c r="F25" s="125"/>
      <c r="G25" s="125"/>
      <c r="H25" s="125"/>
      <c r="I25" s="125"/>
      <c r="J25" s="125"/>
      <c r="K25" s="125"/>
      <c r="L25" s="126"/>
      <c r="M25" s="225">
        <f>W18</f>
        <v>4</v>
      </c>
      <c r="N25" s="125" t="s">
        <v>33</v>
      </c>
      <c r="O25" s="125"/>
      <c r="P25" s="305" t="s">
        <v>39</v>
      </c>
      <c r="Q25" s="306"/>
      <c r="R25" s="128"/>
      <c r="S25" s="128" t="s">
        <v>82</v>
      </c>
      <c r="T25" s="129">
        <v>4</v>
      </c>
      <c r="U25" s="130">
        <v>0</v>
      </c>
      <c r="V25" s="131">
        <v>0</v>
      </c>
      <c r="W25" s="129">
        <v>0</v>
      </c>
      <c r="X25" s="130">
        <v>0</v>
      </c>
      <c r="Y25" s="131">
        <v>0</v>
      </c>
      <c r="Z25" s="132" t="s">
        <v>20</v>
      </c>
      <c r="AA25" s="92"/>
      <c r="AB25" s="92"/>
      <c r="AD25" s="108">
        <f>INT($AD$21/12*M25)</f>
        <v>400000</v>
      </c>
      <c r="AE25" s="105"/>
      <c r="AF25" s="437"/>
    </row>
    <row r="26" spans="1:33" ht="14.25" thickBot="1">
      <c r="A26" s="49"/>
      <c r="B26" s="430"/>
      <c r="C26" s="71" t="s">
        <v>29</v>
      </c>
      <c r="D26" s="278">
        <f>IF(Q3="","",Q3)</f>
        <v>28</v>
      </c>
      <c r="E26" s="279" t="s">
        <v>77</v>
      </c>
      <c r="F26" s="54"/>
      <c r="G26" s="54"/>
      <c r="H26" s="54"/>
      <c r="I26" s="54"/>
      <c r="J26" s="54"/>
      <c r="K26" s="54"/>
      <c r="L26" s="57"/>
      <c r="M26" s="280"/>
      <c r="N26" s="54" t="s">
        <v>33</v>
      </c>
      <c r="O26" s="54"/>
      <c r="P26" s="343" t="s">
        <v>60</v>
      </c>
      <c r="Q26" s="345"/>
      <c r="R26" s="281"/>
      <c r="S26" s="281"/>
      <c r="T26" s="282"/>
      <c r="U26" s="283"/>
      <c r="V26" s="284"/>
      <c r="W26" s="282"/>
      <c r="X26" s="283"/>
      <c r="Y26" s="284" t="s">
        <v>83</v>
      </c>
      <c r="Z26" s="285" t="s">
        <v>20</v>
      </c>
      <c r="AA26" s="49"/>
      <c r="AB26" s="49"/>
      <c r="AD26" s="95">
        <f>INT($AD$21/12*M26)</f>
        <v>0</v>
      </c>
      <c r="AE26" s="84"/>
      <c r="AF26" s="437"/>
    </row>
    <row r="27" spans="1:33" ht="13.5" customHeight="1">
      <c r="A27" s="49"/>
      <c r="B27" s="446" t="s">
        <v>68</v>
      </c>
      <c r="C27" s="286" t="s">
        <v>35</v>
      </c>
      <c r="D27" s="53"/>
      <c r="E27" s="49"/>
      <c r="F27" s="49"/>
      <c r="G27" s="49"/>
      <c r="H27" s="49"/>
      <c r="I27" s="74"/>
      <c r="J27" s="421">
        <v>42583</v>
      </c>
      <c r="K27" s="422"/>
      <c r="L27" s="422"/>
      <c r="M27" s="422"/>
      <c r="N27" s="422"/>
      <c r="O27" s="423"/>
      <c r="P27" s="219" t="s">
        <v>28</v>
      </c>
      <c r="Q27" s="407">
        <v>42643</v>
      </c>
      <c r="R27" s="407"/>
      <c r="S27" s="407"/>
      <c r="T27" s="407"/>
      <c r="U27" s="407"/>
      <c r="V27" s="408"/>
      <c r="W27" s="409">
        <f>IF(Q3="","",INT((Q27-J27)/29))</f>
        <v>2</v>
      </c>
      <c r="X27" s="410"/>
      <c r="Y27" s="54" t="s">
        <v>33</v>
      </c>
      <c r="Z27" s="234"/>
      <c r="AA27" s="49"/>
      <c r="AD27" s="97"/>
      <c r="AE27" s="100"/>
      <c r="AF27" s="255"/>
    </row>
    <row r="28" spans="1:33" s="49" customFormat="1">
      <c r="A28" s="40"/>
      <c r="B28" s="447"/>
      <c r="C28" s="286" t="s">
        <v>78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56"/>
      <c r="P28" s="337" t="s">
        <v>31</v>
      </c>
      <c r="Q28" s="339"/>
      <c r="R28" s="428" t="s">
        <v>82</v>
      </c>
      <c r="S28" s="428">
        <v>3</v>
      </c>
      <c r="T28" s="413">
        <v>3</v>
      </c>
      <c r="U28" s="438">
        <v>0</v>
      </c>
      <c r="V28" s="411">
        <v>0</v>
      </c>
      <c r="W28" s="413">
        <v>0</v>
      </c>
      <c r="X28" s="438">
        <v>0</v>
      </c>
      <c r="Y28" s="411">
        <v>0</v>
      </c>
      <c r="Z28" s="417" t="s">
        <v>20</v>
      </c>
      <c r="AA28" s="40"/>
      <c r="AD28" s="110">
        <v>3300000</v>
      </c>
      <c r="AE28" s="85"/>
      <c r="AF28" s="47"/>
    </row>
    <row r="29" spans="1:33" s="49" customFormat="1">
      <c r="A29" s="47"/>
      <c r="B29" s="287">
        <v>28</v>
      </c>
      <c r="C29" s="288" t="s">
        <v>38</v>
      </c>
      <c r="F29" s="54"/>
      <c r="G29" s="54"/>
      <c r="H29" s="54"/>
      <c r="O29" s="55"/>
      <c r="P29" s="426"/>
      <c r="Q29" s="427"/>
      <c r="R29" s="429"/>
      <c r="S29" s="429"/>
      <c r="T29" s="414"/>
      <c r="U29" s="439"/>
      <c r="V29" s="412"/>
      <c r="W29" s="414"/>
      <c r="X29" s="439"/>
      <c r="Y29" s="412"/>
      <c r="Z29" s="417"/>
      <c r="AA29" s="40"/>
      <c r="AD29" s="258"/>
      <c r="AF29" s="47"/>
      <c r="AG29" s="40"/>
    </row>
    <row r="30" spans="1:33" ht="13.5" customHeight="1">
      <c r="A30" s="47"/>
      <c r="B30" s="442" t="s">
        <v>69</v>
      </c>
      <c r="C30" s="444" t="s">
        <v>32</v>
      </c>
      <c r="D30" s="432"/>
      <c r="E30" s="432"/>
      <c r="F30" s="35" t="s">
        <v>85</v>
      </c>
      <c r="G30" s="49"/>
      <c r="H30" s="49"/>
      <c r="I30" s="53"/>
      <c r="J30" s="53"/>
      <c r="K30" s="53"/>
      <c r="L30" s="53"/>
      <c r="M30" s="53"/>
      <c r="N30" s="53"/>
      <c r="O30" s="53"/>
      <c r="P30" s="336"/>
      <c r="Q30" s="336"/>
      <c r="R30" s="434"/>
      <c r="S30" s="434" t="s">
        <v>82</v>
      </c>
      <c r="T30" s="418">
        <v>1</v>
      </c>
      <c r="U30" s="449">
        <v>2</v>
      </c>
      <c r="V30" s="441">
        <v>0</v>
      </c>
      <c r="W30" s="418">
        <v>0</v>
      </c>
      <c r="X30" s="449">
        <v>0</v>
      </c>
      <c r="Y30" s="441">
        <v>0</v>
      </c>
      <c r="Z30" s="417" t="s">
        <v>20</v>
      </c>
      <c r="AA30" s="49"/>
      <c r="AD30" s="370">
        <f>INT(IF(1000000&lt;=AD28,INT((3500000-AD28)*3/5),1500000))</f>
        <v>120000</v>
      </c>
      <c r="AE30" s="98"/>
      <c r="AF30" s="47"/>
    </row>
    <row r="31" spans="1:33" s="49" customFormat="1">
      <c r="B31" s="431"/>
      <c r="C31" s="445"/>
      <c r="D31" s="433"/>
      <c r="E31" s="433"/>
      <c r="F31" s="35" t="s">
        <v>86</v>
      </c>
      <c r="P31" s="336"/>
      <c r="Q31" s="336"/>
      <c r="R31" s="434"/>
      <c r="S31" s="434"/>
      <c r="T31" s="418"/>
      <c r="U31" s="449"/>
      <c r="V31" s="441"/>
      <c r="W31" s="418"/>
      <c r="X31" s="449"/>
      <c r="Y31" s="441"/>
      <c r="Z31" s="417"/>
      <c r="AB31" s="40"/>
      <c r="AD31" s="371"/>
      <c r="AE31" s="102"/>
      <c r="AF31" s="259"/>
      <c r="AG31" s="107">
        <f>AD30-AF32</f>
        <v>0</v>
      </c>
    </row>
    <row r="32" spans="1:33" s="49" customFormat="1" ht="13.5" customHeight="1" thickBot="1">
      <c r="B32" s="431"/>
      <c r="C32" s="286" t="s">
        <v>29</v>
      </c>
      <c r="D32" s="83">
        <f>IF(Q3="","",Q3)</f>
        <v>28</v>
      </c>
      <c r="E32" s="268" t="s">
        <v>70</v>
      </c>
      <c r="F32" s="53"/>
      <c r="G32" s="53"/>
      <c r="H32" s="53"/>
      <c r="I32" s="53"/>
      <c r="J32" s="53"/>
      <c r="K32" s="53"/>
      <c r="L32" s="256"/>
      <c r="M32" s="269"/>
      <c r="N32" s="53" t="s">
        <v>33</v>
      </c>
      <c r="O32" s="53"/>
      <c r="P32" s="337" t="s">
        <v>58</v>
      </c>
      <c r="Q32" s="339"/>
      <c r="R32" s="271"/>
      <c r="S32" s="271"/>
      <c r="T32" s="272"/>
      <c r="U32" s="289"/>
      <c r="V32" s="270"/>
      <c r="W32" s="272"/>
      <c r="X32" s="289"/>
      <c r="Y32" s="270" t="s">
        <v>83</v>
      </c>
      <c r="Z32" s="274" t="s">
        <v>20</v>
      </c>
      <c r="AA32" s="40"/>
      <c r="AC32" s="40"/>
      <c r="AD32" s="95">
        <f>INT($AD$30/12*M32)</f>
        <v>0</v>
      </c>
      <c r="AE32" s="98"/>
      <c r="AF32" s="437">
        <f>SUM(AD32:AD35)</f>
        <v>120000</v>
      </c>
    </row>
    <row r="33" spans="1:33" s="43" customFormat="1" ht="15" customHeight="1" thickBot="1">
      <c r="A33" s="92"/>
      <c r="B33" s="431"/>
      <c r="C33" s="275" t="s">
        <v>29</v>
      </c>
      <c r="D33" s="276">
        <f>IF(Q3="","",Q3)</f>
        <v>28</v>
      </c>
      <c r="E33" s="277" t="s">
        <v>71</v>
      </c>
      <c r="F33" s="125"/>
      <c r="G33" s="125"/>
      <c r="H33" s="125"/>
      <c r="I33" s="125"/>
      <c r="J33" s="125"/>
      <c r="K33" s="125"/>
      <c r="L33" s="126"/>
      <c r="M33" s="127">
        <f>W27</f>
        <v>2</v>
      </c>
      <c r="N33" s="125" t="s">
        <v>33</v>
      </c>
      <c r="O33" s="126"/>
      <c r="P33" s="305" t="s">
        <v>41</v>
      </c>
      <c r="Q33" s="306"/>
      <c r="R33" s="128"/>
      <c r="S33" s="128"/>
      <c r="T33" s="129" t="s">
        <v>82</v>
      </c>
      <c r="U33" s="133">
        <v>2</v>
      </c>
      <c r="V33" s="131">
        <v>0</v>
      </c>
      <c r="W33" s="129">
        <v>0</v>
      </c>
      <c r="X33" s="133">
        <v>0</v>
      </c>
      <c r="Y33" s="131">
        <v>0</v>
      </c>
      <c r="Z33" s="132" t="s">
        <v>20</v>
      </c>
      <c r="AA33" s="92"/>
      <c r="AB33" s="92"/>
      <c r="AD33" s="108">
        <f>INT($AD$30/12*M33)</f>
        <v>20000</v>
      </c>
      <c r="AE33" s="105"/>
      <c r="AF33" s="437"/>
    </row>
    <row r="34" spans="1:33" ht="15" customHeight="1">
      <c r="A34" s="49"/>
      <c r="B34" s="431"/>
      <c r="C34" s="71" t="s">
        <v>29</v>
      </c>
      <c r="D34" s="278">
        <f>IF(Q3="","",Q3)</f>
        <v>28</v>
      </c>
      <c r="E34" s="279" t="s">
        <v>72</v>
      </c>
      <c r="F34" s="54"/>
      <c r="G34" s="54"/>
      <c r="H34" s="54"/>
      <c r="I34" s="54"/>
      <c r="J34" s="54"/>
      <c r="K34" s="54"/>
      <c r="L34" s="57"/>
      <c r="M34" s="280">
        <v>6</v>
      </c>
      <c r="N34" s="54" t="s">
        <v>33</v>
      </c>
      <c r="O34" s="54"/>
      <c r="P34" s="343" t="s">
        <v>55</v>
      </c>
      <c r="Q34" s="345"/>
      <c r="R34" s="281"/>
      <c r="S34" s="281"/>
      <c r="T34" s="282" t="s">
        <v>82</v>
      </c>
      <c r="U34" s="290">
        <v>6</v>
      </c>
      <c r="V34" s="284">
        <v>0</v>
      </c>
      <c r="W34" s="282">
        <v>0</v>
      </c>
      <c r="X34" s="290">
        <v>0</v>
      </c>
      <c r="Y34" s="284">
        <v>0</v>
      </c>
      <c r="Z34" s="285" t="s">
        <v>20</v>
      </c>
      <c r="AA34" s="49"/>
      <c r="AB34" s="49"/>
      <c r="AD34" s="95">
        <f>INT($AD$30/12*M34)</f>
        <v>60000</v>
      </c>
      <c r="AE34" s="84"/>
      <c r="AF34" s="437"/>
    </row>
    <row r="35" spans="1:33" ht="14.25" thickBot="1">
      <c r="A35" s="49"/>
      <c r="B35" s="443"/>
      <c r="C35" s="291" t="s">
        <v>29</v>
      </c>
      <c r="D35" s="261">
        <f>IF(Q3="","",Q3+1)</f>
        <v>29</v>
      </c>
      <c r="E35" s="262" t="s">
        <v>73</v>
      </c>
      <c r="F35" s="80"/>
      <c r="G35" s="80"/>
      <c r="H35" s="80"/>
      <c r="I35" s="80"/>
      <c r="J35" s="80"/>
      <c r="K35" s="80"/>
      <c r="L35" s="48"/>
      <c r="M35" s="292">
        <v>4</v>
      </c>
      <c r="N35" s="80" t="s">
        <v>33</v>
      </c>
      <c r="O35" s="54"/>
      <c r="P35" s="435" t="s">
        <v>56</v>
      </c>
      <c r="Q35" s="436"/>
      <c r="R35" s="265"/>
      <c r="S35" s="265"/>
      <c r="T35" s="266" t="s">
        <v>82</v>
      </c>
      <c r="U35" s="293">
        <v>4</v>
      </c>
      <c r="V35" s="264">
        <v>0</v>
      </c>
      <c r="W35" s="266">
        <v>0</v>
      </c>
      <c r="X35" s="293">
        <v>0</v>
      </c>
      <c r="Y35" s="264">
        <v>0</v>
      </c>
      <c r="Z35" s="223" t="s">
        <v>20</v>
      </c>
      <c r="AA35" s="49"/>
      <c r="AB35" s="49"/>
      <c r="AD35" s="96">
        <f>INT($AD$30/12*M35)</f>
        <v>40000</v>
      </c>
      <c r="AE35" s="99"/>
      <c r="AF35" s="448"/>
    </row>
    <row r="36" spans="1:33">
      <c r="B36" s="64" t="s">
        <v>21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0" t="s">
        <v>50</v>
      </c>
      <c r="T36" s="51" t="s">
        <v>23</v>
      </c>
      <c r="U36" s="51"/>
      <c r="V36" s="51"/>
      <c r="W36" s="51"/>
      <c r="X36" s="51"/>
      <c r="Y36" s="51"/>
      <c r="Z36" s="52"/>
      <c r="AF36" s="49"/>
      <c r="AG36" s="49"/>
    </row>
    <row r="37" spans="1:33" s="58" customFormat="1" ht="14.25" thickBot="1">
      <c r="A37" s="40"/>
      <c r="B37" s="59" t="s">
        <v>22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294" t="s">
        <v>50</v>
      </c>
      <c r="T37" s="60" t="s">
        <v>24</v>
      </c>
      <c r="U37" s="60"/>
      <c r="V37" s="60"/>
      <c r="W37" s="60"/>
      <c r="X37" s="60"/>
      <c r="Y37" s="60"/>
      <c r="Z37" s="65"/>
      <c r="AA37" s="40"/>
      <c r="AB37" s="49"/>
      <c r="AD37" s="40"/>
      <c r="AE37" s="40"/>
      <c r="AF37" s="40"/>
      <c r="AG37" s="40"/>
    </row>
    <row r="38" spans="1:33">
      <c r="B38" s="40" t="s">
        <v>8</v>
      </c>
      <c r="AD38" s="49"/>
      <c r="AE38" s="49"/>
    </row>
    <row r="39" spans="1:33" s="49" customFormat="1">
      <c r="A39" s="40"/>
      <c r="B39" s="40" t="s">
        <v>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222"/>
      <c r="AA39" s="40"/>
      <c r="AB39" s="40"/>
      <c r="AD39" s="40"/>
      <c r="AE39" s="40"/>
    </row>
    <row r="40" spans="1:33" s="49" customFormat="1">
      <c r="A40" s="40"/>
      <c r="B40" s="40" t="s">
        <v>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222"/>
      <c r="AA40" s="40"/>
      <c r="AB40" s="40"/>
      <c r="AD40" s="40"/>
      <c r="AE40" s="40"/>
    </row>
    <row r="41" spans="1:33">
      <c r="B41" s="40" t="s">
        <v>3</v>
      </c>
      <c r="AD41" s="49"/>
      <c r="AE41" s="49"/>
    </row>
    <row r="42" spans="1:33" s="46" customFormat="1" ht="9">
      <c r="Z42" s="39"/>
      <c r="AD42" s="61"/>
      <c r="AE42" s="61"/>
      <c r="AF42" s="61"/>
      <c r="AG42" s="61"/>
    </row>
    <row r="43" spans="1:33" s="49" customFormat="1">
      <c r="A43" s="40"/>
      <c r="B43" s="40" t="s">
        <v>42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222"/>
      <c r="AA43" s="40"/>
      <c r="AB43" s="40"/>
      <c r="AD43" s="40"/>
      <c r="AE43" s="40"/>
    </row>
    <row r="44" spans="1:33" s="49" customFormat="1" ht="15" customHeight="1">
      <c r="A44" s="40"/>
      <c r="B44" s="450" t="s">
        <v>79</v>
      </c>
      <c r="C44" s="451"/>
      <c r="D44" s="456"/>
      <c r="E44" s="352"/>
      <c r="F44" s="352"/>
      <c r="G44" s="352"/>
      <c r="H44" s="295"/>
      <c r="I44" s="295"/>
      <c r="J44" s="295"/>
      <c r="K44" s="295"/>
      <c r="L44" s="295"/>
      <c r="M44" s="295"/>
      <c r="N44" s="295"/>
      <c r="O44" s="295"/>
      <c r="P44" s="295"/>
      <c r="Q44" s="296"/>
      <c r="R44" s="456"/>
      <c r="S44" s="352"/>
      <c r="T44" s="352"/>
      <c r="U44" s="353"/>
      <c r="V44" s="456"/>
      <c r="W44" s="352"/>
      <c r="X44" s="352"/>
      <c r="Y44" s="353"/>
      <c r="Z44" s="222"/>
      <c r="AA44" s="40"/>
      <c r="AB44" s="40"/>
      <c r="AD44" s="66"/>
      <c r="AE44" s="66"/>
      <c r="AF44" s="40"/>
      <c r="AG44" s="40"/>
    </row>
    <row r="45" spans="1:33">
      <c r="B45" s="452"/>
      <c r="C45" s="453"/>
      <c r="D45" s="354"/>
      <c r="E45" s="355"/>
      <c r="F45" s="355"/>
      <c r="G45" s="355"/>
      <c r="H45" s="55" t="s">
        <v>4</v>
      </c>
      <c r="J45" s="68"/>
      <c r="K45" s="68"/>
      <c r="L45" s="68"/>
      <c r="M45" s="68"/>
      <c r="N45" s="68"/>
      <c r="O45" s="68"/>
      <c r="P45" s="69"/>
      <c r="Q45" s="55"/>
      <c r="R45" s="354"/>
      <c r="S45" s="355"/>
      <c r="T45" s="355"/>
      <c r="U45" s="356"/>
      <c r="V45" s="354"/>
      <c r="W45" s="355"/>
      <c r="X45" s="355"/>
      <c r="Y45" s="356"/>
      <c r="AD45" s="49"/>
      <c r="AE45" s="49"/>
    </row>
    <row r="46" spans="1:33" s="49" customFormat="1">
      <c r="A46" s="40"/>
      <c r="B46" s="452"/>
      <c r="C46" s="453"/>
      <c r="D46" s="354"/>
      <c r="E46" s="355"/>
      <c r="F46" s="355"/>
      <c r="G46" s="355"/>
      <c r="H46" s="57" t="s">
        <v>48</v>
      </c>
      <c r="J46" s="70"/>
      <c r="K46" s="70"/>
      <c r="L46" s="70"/>
      <c r="M46" s="70"/>
      <c r="N46" s="70"/>
      <c r="O46" s="71"/>
      <c r="P46" s="54"/>
      <c r="Q46" s="57"/>
      <c r="R46" s="457" t="s">
        <v>18</v>
      </c>
      <c r="S46" s="457"/>
      <c r="T46" s="457"/>
      <c r="U46" s="457"/>
      <c r="V46" s="457" t="s">
        <v>19</v>
      </c>
      <c r="W46" s="457"/>
      <c r="X46" s="457"/>
      <c r="Y46" s="457"/>
      <c r="Z46" s="222"/>
      <c r="AA46" s="40"/>
      <c r="AB46" s="40"/>
      <c r="AD46" s="40"/>
      <c r="AE46" s="40"/>
    </row>
    <row r="47" spans="1:33" s="49" customFormat="1" ht="16.5" customHeight="1">
      <c r="A47" s="40"/>
      <c r="B47" s="452"/>
      <c r="C47" s="453"/>
      <c r="D47" s="67"/>
      <c r="E47" s="76" t="s">
        <v>5</v>
      </c>
      <c r="F47" s="80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72"/>
      <c r="T47" s="73"/>
      <c r="U47" s="73"/>
      <c r="V47" s="73"/>
      <c r="W47" s="73"/>
      <c r="X47" s="73"/>
      <c r="Y47" s="74"/>
      <c r="Z47" s="222"/>
      <c r="AA47" s="40"/>
      <c r="AB47" s="40"/>
      <c r="AD47" s="40"/>
      <c r="AE47" s="40"/>
    </row>
    <row r="48" spans="1:33" ht="16.5" customHeight="1">
      <c r="B48" s="452"/>
      <c r="C48" s="453"/>
      <c r="D48" s="75"/>
      <c r="E48" s="75" t="s">
        <v>14</v>
      </c>
      <c r="G48" s="56"/>
      <c r="H48" s="77"/>
      <c r="I48" s="78"/>
      <c r="J48" s="76" t="s">
        <v>15</v>
      </c>
      <c r="K48" s="77"/>
      <c r="L48" s="77"/>
      <c r="M48" s="77"/>
      <c r="N48" s="78"/>
      <c r="O48" s="76" t="s">
        <v>16</v>
      </c>
      <c r="P48" s="77"/>
      <c r="Q48" s="78"/>
      <c r="R48" s="72"/>
      <c r="S48" s="79"/>
      <c r="T48" s="73"/>
      <c r="U48" s="73"/>
      <c r="V48" s="73"/>
      <c r="W48" s="73"/>
      <c r="X48" s="73"/>
      <c r="Y48" s="74"/>
      <c r="AD48" s="49"/>
      <c r="AE48" s="49"/>
    </row>
    <row r="49" spans="1:33" ht="16.5" customHeight="1">
      <c r="B49" s="454"/>
      <c r="C49" s="455"/>
      <c r="D49" s="336" t="s">
        <v>12</v>
      </c>
      <c r="E49" s="336"/>
      <c r="F49" s="336"/>
      <c r="G49" s="336" t="s">
        <v>13</v>
      </c>
      <c r="H49" s="336"/>
      <c r="I49" s="72"/>
      <c r="J49" s="80"/>
      <c r="K49" s="81"/>
      <c r="L49" s="73"/>
      <c r="M49" s="74"/>
      <c r="N49" s="458" t="s">
        <v>49</v>
      </c>
      <c r="O49" s="458"/>
      <c r="P49" s="458"/>
      <c r="Q49" s="458"/>
      <c r="R49" s="72"/>
      <c r="S49" s="79"/>
      <c r="T49" s="73"/>
      <c r="U49" s="73"/>
      <c r="V49" s="73"/>
      <c r="W49" s="73"/>
      <c r="X49" s="73"/>
      <c r="Y49" s="74"/>
      <c r="AD49" s="49"/>
      <c r="AE49" s="49"/>
      <c r="AF49" s="49"/>
      <c r="AG49" s="49"/>
    </row>
    <row r="50" spans="1:33" s="49" customFormat="1" ht="16.5" customHeight="1">
      <c r="A50" s="55"/>
      <c r="B50" s="336" t="s">
        <v>17</v>
      </c>
      <c r="C50" s="336"/>
      <c r="D50" s="336"/>
      <c r="E50" s="336"/>
      <c r="F50" s="337" t="s">
        <v>54</v>
      </c>
      <c r="G50" s="338"/>
      <c r="H50" s="339"/>
      <c r="I50" s="340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2"/>
      <c r="Z50" s="82"/>
      <c r="AD50" s="40"/>
      <c r="AE50" s="40"/>
    </row>
    <row r="51" spans="1:33" s="49" customFormat="1" ht="21" customHeight="1">
      <c r="A51" s="55"/>
      <c r="B51" s="336"/>
      <c r="C51" s="336"/>
      <c r="D51" s="336"/>
      <c r="E51" s="336"/>
      <c r="F51" s="343" t="s">
        <v>53</v>
      </c>
      <c r="G51" s="344"/>
      <c r="H51" s="345"/>
      <c r="I51" s="346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8"/>
      <c r="Z51" s="222"/>
      <c r="AA51" s="40"/>
      <c r="AB51" s="40"/>
      <c r="AC51" s="40"/>
      <c r="AF51" s="40"/>
      <c r="AG51" s="40"/>
    </row>
    <row r="52" spans="1:33" s="49" customFormat="1">
      <c r="A52" s="40"/>
      <c r="B52" s="40" t="s">
        <v>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222"/>
      <c r="AA52" s="40"/>
      <c r="AB52" s="40"/>
      <c r="AF52" s="40"/>
      <c r="AG52" s="40"/>
    </row>
    <row r="53" spans="1:33">
      <c r="B53" s="40" t="s">
        <v>10</v>
      </c>
    </row>
    <row r="54" spans="1:33" s="49" customFormat="1">
      <c r="A54" s="40"/>
      <c r="B54" s="40" t="s">
        <v>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222"/>
      <c r="AA54" s="40"/>
      <c r="AB54" s="40"/>
      <c r="AD54" s="40"/>
      <c r="AE54" s="40"/>
      <c r="AF54" s="40"/>
      <c r="AG54" s="40"/>
    </row>
    <row r="55" spans="1:33" s="49" customFormat="1">
      <c r="A55" s="40"/>
      <c r="B55" s="40" t="s">
        <v>44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222"/>
      <c r="AA55" s="40"/>
      <c r="AB55" s="40"/>
      <c r="AD55" s="40"/>
      <c r="AE55" s="40"/>
      <c r="AF55" s="40"/>
      <c r="AG55" s="40"/>
    </row>
    <row r="56" spans="1:33">
      <c r="B56" s="40" t="s">
        <v>11</v>
      </c>
    </row>
    <row r="57" spans="1:33">
      <c r="B57" s="297" t="s">
        <v>87</v>
      </c>
    </row>
    <row r="58" spans="1:33">
      <c r="B58" s="40" t="s">
        <v>84</v>
      </c>
    </row>
    <row r="59" spans="1:33" s="46" customFormat="1" ht="9">
      <c r="Z59" s="39"/>
    </row>
    <row r="61" spans="1:33" ht="19.5" customHeight="1"/>
  </sheetData>
  <mergeCells count="92">
    <mergeCell ref="B50:E51"/>
    <mergeCell ref="F50:H50"/>
    <mergeCell ref="I50:Y50"/>
    <mergeCell ref="F51:H51"/>
    <mergeCell ref="I51:Y51"/>
    <mergeCell ref="B44:C49"/>
    <mergeCell ref="D44:G46"/>
    <mergeCell ref="R44:U45"/>
    <mergeCell ref="V44:Y45"/>
    <mergeCell ref="R46:U46"/>
    <mergeCell ref="V46:Y46"/>
    <mergeCell ref="D49:F49"/>
    <mergeCell ref="G49:H49"/>
    <mergeCell ref="N49:Q49"/>
    <mergeCell ref="AD30:AD31"/>
    <mergeCell ref="P32:Q32"/>
    <mergeCell ref="AF32:AF35"/>
    <mergeCell ref="P33:Q33"/>
    <mergeCell ref="P34:Q34"/>
    <mergeCell ref="P35:Q35"/>
    <mergeCell ref="U30:U31"/>
    <mergeCell ref="V30:V31"/>
    <mergeCell ref="W30:W31"/>
    <mergeCell ref="X30:X31"/>
    <mergeCell ref="Y30:Y31"/>
    <mergeCell ref="Z30:Z31"/>
    <mergeCell ref="T30:T31"/>
    <mergeCell ref="B27:B28"/>
    <mergeCell ref="J27:O27"/>
    <mergeCell ref="Q27:V27"/>
    <mergeCell ref="W27:X27"/>
    <mergeCell ref="P28:Q29"/>
    <mergeCell ref="R28:R29"/>
    <mergeCell ref="B30:B35"/>
    <mergeCell ref="C30:E31"/>
    <mergeCell ref="P30:Q31"/>
    <mergeCell ref="R30:R31"/>
    <mergeCell ref="S30:S31"/>
    <mergeCell ref="AD21:AD22"/>
    <mergeCell ref="U21:U22"/>
    <mergeCell ref="V21:V22"/>
    <mergeCell ref="W21:W22"/>
    <mergeCell ref="X21:X22"/>
    <mergeCell ref="Y21:Y22"/>
    <mergeCell ref="Z21:Z22"/>
    <mergeCell ref="AF23:AF26"/>
    <mergeCell ref="P24:Q24"/>
    <mergeCell ref="P25:Q25"/>
    <mergeCell ref="P26:Q26"/>
    <mergeCell ref="S28:S29"/>
    <mergeCell ref="T28:T29"/>
    <mergeCell ref="U28:U29"/>
    <mergeCell ref="V28:V29"/>
    <mergeCell ref="W28:W29"/>
    <mergeCell ref="X28:X29"/>
    <mergeCell ref="Y28:Y29"/>
    <mergeCell ref="Z28:Z29"/>
    <mergeCell ref="T21:T22"/>
    <mergeCell ref="B18:B19"/>
    <mergeCell ref="J18:O18"/>
    <mergeCell ref="Q18:V18"/>
    <mergeCell ref="W18:X18"/>
    <mergeCell ref="P19:Q20"/>
    <mergeCell ref="R19:R20"/>
    <mergeCell ref="B21:B26"/>
    <mergeCell ref="C21:E22"/>
    <mergeCell ref="P21:Q22"/>
    <mergeCell ref="R21:R22"/>
    <mergeCell ref="S21:S22"/>
    <mergeCell ref="P23:Q23"/>
    <mergeCell ref="S19:S20"/>
    <mergeCell ref="T19:T20"/>
    <mergeCell ref="U19:U20"/>
    <mergeCell ref="J16:K16"/>
    <mergeCell ref="M16:N16"/>
    <mergeCell ref="V19:V20"/>
    <mergeCell ref="AD13:AI13"/>
    <mergeCell ref="W19:W20"/>
    <mergeCell ref="X19:X20"/>
    <mergeCell ref="Y19:Y20"/>
    <mergeCell ref="Z19:Z20"/>
    <mergeCell ref="J13:O13"/>
    <mergeCell ref="Q13:V13"/>
    <mergeCell ref="W13:X13"/>
    <mergeCell ref="J14:O14"/>
    <mergeCell ref="Q14:V14"/>
    <mergeCell ref="W14:X14"/>
    <mergeCell ref="B1:D2"/>
    <mergeCell ref="S5:T5"/>
    <mergeCell ref="F6:J6"/>
    <mergeCell ref="S8:W8"/>
    <mergeCell ref="B10:Y11"/>
  </mergeCells>
  <phoneticPr fontId="1"/>
  <pageMargins left="0.82677165354330717" right="0.43307086614173229" top="0.74803149606299213" bottom="0.74803149606299213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記載例</vt:lpstr>
      <vt:lpstr>記載例!Print_Area</vt:lpstr>
      <vt:lpstr>様式3!Print_Area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佳江２７</dc:creator>
  <cp:lastModifiedBy>片品村役場</cp:lastModifiedBy>
  <cp:lastPrinted>2016-06-08T02:33:35Z</cp:lastPrinted>
  <dcterms:created xsi:type="dcterms:W3CDTF">2015-12-07T06:40:57Z</dcterms:created>
  <dcterms:modified xsi:type="dcterms:W3CDTF">2016-06-10T01:14:26Z</dcterms:modified>
</cp:coreProperties>
</file>